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onedri.sharepoint.com/sites/EDRICZ/Freigegebene Dokumente/General/EDRI_CZ/03_Realizace/OPD DC/24_01_Globus _Chomutov/3_Realizace/"/>
    </mc:Choice>
  </mc:AlternateContent>
  <xr:revisionPtr revIDLastSave="0" documentId="8_{D3861C88-8593-498F-B36D-BFBB0B49242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3.10 A01 Pol" sheetId="12" r:id="rId4"/>
    <sheet name="22-003.10 E01 Pol" sheetId="13" r:id="rId5"/>
    <sheet name="22-003.10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'22-003.10 A01 Pol'!$1:$7</definedName>
    <definedName name="_xlnm.Print_Titles" localSheetId="4">'22-003.10 E01 Pol'!$1:$7</definedName>
    <definedName name="_xlnm.Print_Titles" localSheetId="5">'22-003.10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'22-003.10 A01 Pol'!$A$1:$X$165</definedName>
    <definedName name="_xlnm.Print_Area" localSheetId="4">'22-003.10 E01 Pol'!$A$1:$X$213</definedName>
    <definedName name="_xlnm.Print_Area" localSheetId="5">'22-003.10 O01 Pol'!$A$1:$X$33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concurrentManualCount="4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18" i="1" s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H39" i="1" s="1"/>
  <c r="H44" i="1" s="1"/>
  <c r="G23" i="14"/>
  <c r="BA21" i="14"/>
  <c r="BA18" i="14"/>
  <c r="G8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G11" i="14"/>
  <c r="AF23" i="14" s="1"/>
  <c r="I11" i="14"/>
  <c r="K11" i="14"/>
  <c r="O11" i="14"/>
  <c r="Q11" i="14"/>
  <c r="V11" i="14"/>
  <c r="V8" i="14" s="1"/>
  <c r="V12" i="14"/>
  <c r="G13" i="14"/>
  <c r="M13" i="14" s="1"/>
  <c r="M12" i="14" s="1"/>
  <c r="I13" i="14"/>
  <c r="I12" i="14" s="1"/>
  <c r="K13" i="14"/>
  <c r="K12" i="14" s="1"/>
  <c r="O13" i="14"/>
  <c r="O12" i="14" s="1"/>
  <c r="Q13" i="14"/>
  <c r="V13" i="14"/>
  <c r="G15" i="14"/>
  <c r="I15" i="14"/>
  <c r="K15" i="14"/>
  <c r="M15" i="14"/>
  <c r="O15" i="14"/>
  <c r="Q15" i="14"/>
  <c r="Q12" i="14" s="1"/>
  <c r="V15" i="14"/>
  <c r="G16" i="14"/>
  <c r="K16" i="14"/>
  <c r="M16" i="14"/>
  <c r="V16" i="14"/>
  <c r="G17" i="14"/>
  <c r="I17" i="14"/>
  <c r="I16" i="14" s="1"/>
  <c r="K17" i="14"/>
  <c r="M17" i="14"/>
  <c r="O17" i="14"/>
  <c r="O16" i="14" s="1"/>
  <c r="Q17" i="14"/>
  <c r="Q16" i="14" s="1"/>
  <c r="V17" i="14"/>
  <c r="G19" i="14"/>
  <c r="K19" i="14"/>
  <c r="O19" i="14"/>
  <c r="Q19" i="14"/>
  <c r="G20" i="14"/>
  <c r="I20" i="14"/>
  <c r="I19" i="14" s="1"/>
  <c r="K20" i="14"/>
  <c r="M20" i="14"/>
  <c r="M19" i="14" s="1"/>
  <c r="O20" i="14"/>
  <c r="Q20" i="14"/>
  <c r="V20" i="14"/>
  <c r="V19" i="14" s="1"/>
  <c r="AE23" i="14"/>
  <c r="G203" i="13"/>
  <c r="BA195" i="13"/>
  <c r="G9" i="13"/>
  <c r="G8" i="13" s="1"/>
  <c r="I9" i="13"/>
  <c r="I8" i="13" s="1"/>
  <c r="K9" i="13"/>
  <c r="O9" i="13"/>
  <c r="O8" i="13" s="1"/>
  <c r="Q9" i="13"/>
  <c r="Q8" i="13" s="1"/>
  <c r="V9" i="13"/>
  <c r="V8" i="13" s="1"/>
  <c r="G14" i="13"/>
  <c r="M14" i="13" s="1"/>
  <c r="I14" i="13"/>
  <c r="K14" i="13"/>
  <c r="K8" i="13" s="1"/>
  <c r="O14" i="13"/>
  <c r="Q14" i="13"/>
  <c r="V14" i="13"/>
  <c r="G25" i="13"/>
  <c r="M25" i="13" s="1"/>
  <c r="I25" i="13"/>
  <c r="K25" i="13"/>
  <c r="O25" i="13"/>
  <c r="Q25" i="13"/>
  <c r="V25" i="13"/>
  <c r="G34" i="13"/>
  <c r="I34" i="13"/>
  <c r="K34" i="13"/>
  <c r="M34" i="13"/>
  <c r="O34" i="13"/>
  <c r="Q34" i="13"/>
  <c r="V34" i="13"/>
  <c r="G43" i="13"/>
  <c r="M43" i="13" s="1"/>
  <c r="I43" i="13"/>
  <c r="K43" i="13"/>
  <c r="O43" i="13"/>
  <c r="Q43" i="13"/>
  <c r="V43" i="13"/>
  <c r="G47" i="13"/>
  <c r="I47" i="13"/>
  <c r="K47" i="13"/>
  <c r="M47" i="13"/>
  <c r="O47" i="13"/>
  <c r="Q47" i="13"/>
  <c r="V47" i="13"/>
  <c r="G64" i="13"/>
  <c r="I64" i="13"/>
  <c r="K64" i="13"/>
  <c r="M64" i="13"/>
  <c r="O64" i="13"/>
  <c r="Q64" i="13"/>
  <c r="V64" i="13"/>
  <c r="G71" i="13"/>
  <c r="I71" i="13"/>
  <c r="K71" i="13"/>
  <c r="M71" i="13"/>
  <c r="O71" i="13"/>
  <c r="Q71" i="13"/>
  <c r="V71" i="13"/>
  <c r="G76" i="13"/>
  <c r="M76" i="13" s="1"/>
  <c r="I76" i="13"/>
  <c r="K76" i="13"/>
  <c r="O76" i="13"/>
  <c r="Q76" i="13"/>
  <c r="V76" i="13"/>
  <c r="G80" i="13"/>
  <c r="I80" i="13"/>
  <c r="K80" i="13"/>
  <c r="M80" i="13"/>
  <c r="O80" i="13"/>
  <c r="Q80" i="13"/>
  <c r="V80" i="13"/>
  <c r="G91" i="13"/>
  <c r="M91" i="13" s="1"/>
  <c r="I91" i="13"/>
  <c r="K91" i="13"/>
  <c r="O91" i="13"/>
  <c r="Q91" i="13"/>
  <c r="V91" i="13"/>
  <c r="G102" i="13"/>
  <c r="I102" i="13"/>
  <c r="K102" i="13"/>
  <c r="M102" i="13"/>
  <c r="O102" i="13"/>
  <c r="Q102" i="13"/>
  <c r="V102" i="13"/>
  <c r="G108" i="13"/>
  <c r="M108" i="13" s="1"/>
  <c r="I108" i="13"/>
  <c r="K108" i="13"/>
  <c r="O108" i="13"/>
  <c r="Q108" i="13"/>
  <c r="V108" i="13"/>
  <c r="G112" i="13"/>
  <c r="I112" i="13"/>
  <c r="K112" i="13"/>
  <c r="M112" i="13"/>
  <c r="O112" i="13"/>
  <c r="Q112" i="13"/>
  <c r="V112" i="13"/>
  <c r="G116" i="13"/>
  <c r="I116" i="13"/>
  <c r="K116" i="13"/>
  <c r="M116" i="13"/>
  <c r="O116" i="13"/>
  <c r="Q116" i="13"/>
  <c r="V116" i="13"/>
  <c r="G120" i="13"/>
  <c r="I120" i="13"/>
  <c r="K120" i="13"/>
  <c r="M120" i="13"/>
  <c r="O120" i="13"/>
  <c r="Q120" i="13"/>
  <c r="V120" i="13"/>
  <c r="G125" i="13"/>
  <c r="M125" i="13" s="1"/>
  <c r="I125" i="13"/>
  <c r="K125" i="13"/>
  <c r="O125" i="13"/>
  <c r="Q125" i="13"/>
  <c r="V125" i="13"/>
  <c r="G129" i="13"/>
  <c r="I129" i="13"/>
  <c r="K129" i="13"/>
  <c r="M129" i="13"/>
  <c r="O129" i="13"/>
  <c r="Q129" i="13"/>
  <c r="V129" i="13"/>
  <c r="G134" i="13"/>
  <c r="M134" i="13" s="1"/>
  <c r="I134" i="13"/>
  <c r="K134" i="13"/>
  <c r="O134" i="13"/>
  <c r="Q134" i="13"/>
  <c r="V134" i="13"/>
  <c r="G139" i="13"/>
  <c r="I139" i="13"/>
  <c r="K139" i="13"/>
  <c r="M139" i="13"/>
  <c r="O139" i="13"/>
  <c r="Q139" i="13"/>
  <c r="V139" i="13"/>
  <c r="G144" i="13"/>
  <c r="M144" i="13" s="1"/>
  <c r="I144" i="13"/>
  <c r="K144" i="13"/>
  <c r="O144" i="13"/>
  <c r="Q144" i="13"/>
  <c r="V144" i="13"/>
  <c r="G148" i="13"/>
  <c r="I148" i="13"/>
  <c r="K148" i="13"/>
  <c r="M148" i="13"/>
  <c r="O148" i="13"/>
  <c r="Q148" i="13"/>
  <c r="V148" i="13"/>
  <c r="K152" i="13"/>
  <c r="G153" i="13"/>
  <c r="G152" i="13" s="1"/>
  <c r="I153" i="13"/>
  <c r="K153" i="13"/>
  <c r="M153" i="13"/>
  <c r="O153" i="13"/>
  <c r="O152" i="13" s="1"/>
  <c r="Q153" i="13"/>
  <c r="Q152" i="13" s="1"/>
  <c r="V153" i="13"/>
  <c r="G157" i="13"/>
  <c r="M157" i="13" s="1"/>
  <c r="I157" i="13"/>
  <c r="I152" i="13" s="1"/>
  <c r="K157" i="13"/>
  <c r="O157" i="13"/>
  <c r="Q157" i="13"/>
  <c r="V157" i="13"/>
  <c r="V152" i="13" s="1"/>
  <c r="G161" i="13"/>
  <c r="I161" i="13"/>
  <c r="K161" i="13"/>
  <c r="M161" i="13"/>
  <c r="O161" i="13"/>
  <c r="Q161" i="13"/>
  <c r="V161" i="13"/>
  <c r="G165" i="13"/>
  <c r="K165" i="13"/>
  <c r="Q165" i="13"/>
  <c r="V165" i="13"/>
  <c r="G166" i="13"/>
  <c r="M166" i="13" s="1"/>
  <c r="M165" i="13" s="1"/>
  <c r="I166" i="13"/>
  <c r="I165" i="13" s="1"/>
  <c r="K166" i="13"/>
  <c r="O166" i="13"/>
  <c r="O165" i="13" s="1"/>
  <c r="Q166" i="13"/>
  <c r="V166" i="13"/>
  <c r="G168" i="13"/>
  <c r="I168" i="13"/>
  <c r="I167" i="13" s="1"/>
  <c r="K168" i="13"/>
  <c r="M168" i="13"/>
  <c r="O168" i="13"/>
  <c r="Q168" i="13"/>
  <c r="Q167" i="13" s="1"/>
  <c r="V168" i="13"/>
  <c r="V167" i="13" s="1"/>
  <c r="G169" i="13"/>
  <c r="I169" i="13"/>
  <c r="K169" i="13"/>
  <c r="M169" i="13"/>
  <c r="O169" i="13"/>
  <c r="O167" i="13" s="1"/>
  <c r="Q169" i="13"/>
  <c r="V169" i="13"/>
  <c r="G170" i="13"/>
  <c r="I170" i="13"/>
  <c r="K170" i="13"/>
  <c r="M170" i="13"/>
  <c r="O170" i="13"/>
  <c r="Q170" i="13"/>
  <c r="V170" i="13"/>
  <c r="G171" i="13"/>
  <c r="M171" i="13" s="1"/>
  <c r="I171" i="13"/>
  <c r="K171" i="13"/>
  <c r="O171" i="13"/>
  <c r="Q171" i="13"/>
  <c r="V171" i="13"/>
  <c r="G172" i="13"/>
  <c r="I172" i="13"/>
  <c r="K172" i="13"/>
  <c r="M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M174" i="13" s="1"/>
  <c r="I174" i="13"/>
  <c r="K174" i="13"/>
  <c r="O174" i="13"/>
  <c r="Q174" i="13"/>
  <c r="V174" i="13"/>
  <c r="G175" i="13"/>
  <c r="M175" i="13" s="1"/>
  <c r="I175" i="13"/>
  <c r="K175" i="13"/>
  <c r="K167" i="13" s="1"/>
  <c r="O175" i="13"/>
  <c r="Q175" i="13"/>
  <c r="V175" i="13"/>
  <c r="G176" i="13"/>
  <c r="I176" i="13"/>
  <c r="K176" i="13"/>
  <c r="M176" i="13"/>
  <c r="O176" i="13"/>
  <c r="Q176" i="13"/>
  <c r="V176" i="13"/>
  <c r="G177" i="13"/>
  <c r="I177" i="13"/>
  <c r="K177" i="13"/>
  <c r="M177" i="13"/>
  <c r="O177" i="13"/>
  <c r="Q177" i="13"/>
  <c r="V177" i="13"/>
  <c r="G178" i="13"/>
  <c r="I178" i="13"/>
  <c r="K178" i="13"/>
  <c r="M178" i="13"/>
  <c r="O178" i="13"/>
  <c r="Q178" i="13"/>
  <c r="V178" i="13"/>
  <c r="G179" i="13"/>
  <c r="M179" i="13" s="1"/>
  <c r="I179" i="13"/>
  <c r="K179" i="13"/>
  <c r="O179" i="13"/>
  <c r="Q179" i="13"/>
  <c r="V179" i="13"/>
  <c r="I180" i="13"/>
  <c r="O180" i="13"/>
  <c r="Q180" i="13"/>
  <c r="V180" i="13"/>
  <c r="G181" i="13"/>
  <c r="M181" i="13" s="1"/>
  <c r="M180" i="13" s="1"/>
  <c r="I181" i="13"/>
  <c r="K181" i="13"/>
  <c r="K180" i="13" s="1"/>
  <c r="O181" i="13"/>
  <c r="Q181" i="13"/>
  <c r="V181" i="13"/>
  <c r="G193" i="13"/>
  <c r="I193" i="13"/>
  <c r="G194" i="13"/>
  <c r="M194" i="13" s="1"/>
  <c r="I194" i="13"/>
  <c r="K194" i="13"/>
  <c r="K193" i="13" s="1"/>
  <c r="O194" i="13"/>
  <c r="O193" i="13" s="1"/>
  <c r="Q194" i="13"/>
  <c r="Q193" i="13" s="1"/>
  <c r="V194" i="13"/>
  <c r="G196" i="13"/>
  <c r="I196" i="13"/>
  <c r="K196" i="13"/>
  <c r="M196" i="13"/>
  <c r="O196" i="13"/>
  <c r="Q196" i="13"/>
  <c r="V196" i="13"/>
  <c r="V193" i="13" s="1"/>
  <c r="G197" i="13"/>
  <c r="I197" i="13"/>
  <c r="K197" i="13"/>
  <c r="M197" i="13"/>
  <c r="O197" i="13"/>
  <c r="Q197" i="13"/>
  <c r="V197" i="13"/>
  <c r="G198" i="13"/>
  <c r="I198" i="13"/>
  <c r="K198" i="13"/>
  <c r="M198" i="13"/>
  <c r="O198" i="13"/>
  <c r="Q198" i="13"/>
  <c r="V198" i="13"/>
  <c r="G200" i="13"/>
  <c r="M200" i="13" s="1"/>
  <c r="I200" i="13"/>
  <c r="K200" i="13"/>
  <c r="O200" i="13"/>
  <c r="Q200" i="13"/>
  <c r="V200" i="13"/>
  <c r="G201" i="13"/>
  <c r="I201" i="13"/>
  <c r="K201" i="13"/>
  <c r="M201" i="13"/>
  <c r="O201" i="13"/>
  <c r="Q201" i="13"/>
  <c r="V201" i="13"/>
  <c r="AE203" i="13"/>
  <c r="G155" i="12"/>
  <c r="BA150" i="12"/>
  <c r="BA117" i="12"/>
  <c r="BA104" i="12"/>
  <c r="BA101" i="12"/>
  <c r="BA27" i="12"/>
  <c r="G9" i="12"/>
  <c r="I9" i="12"/>
  <c r="I8" i="12" s="1"/>
  <c r="K9" i="12"/>
  <c r="M9" i="12"/>
  <c r="O9" i="12"/>
  <c r="Q9" i="12"/>
  <c r="Q8" i="12" s="1"/>
  <c r="V9" i="12"/>
  <c r="G17" i="12"/>
  <c r="M17" i="12" s="1"/>
  <c r="I17" i="12"/>
  <c r="K17" i="12"/>
  <c r="K8" i="12" s="1"/>
  <c r="O17" i="12"/>
  <c r="O8" i="12" s="1"/>
  <c r="Q17" i="12"/>
  <c r="V17" i="12"/>
  <c r="V8" i="12" s="1"/>
  <c r="G20" i="12"/>
  <c r="I20" i="12"/>
  <c r="K20" i="12"/>
  <c r="M20" i="12"/>
  <c r="O20" i="12"/>
  <c r="Q20" i="12"/>
  <c r="V20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5" i="12"/>
  <c r="M45" i="12" s="1"/>
  <c r="I45" i="12"/>
  <c r="K45" i="12"/>
  <c r="O45" i="12"/>
  <c r="Q45" i="12"/>
  <c r="V45" i="12"/>
  <c r="G54" i="12"/>
  <c r="I54" i="12"/>
  <c r="K54" i="12"/>
  <c r="M54" i="12"/>
  <c r="O54" i="12"/>
  <c r="Q54" i="12"/>
  <c r="V54" i="12"/>
  <c r="O59" i="12"/>
  <c r="G60" i="12"/>
  <c r="M60" i="12" s="1"/>
  <c r="M59" i="12" s="1"/>
  <c r="I60" i="12"/>
  <c r="I59" i="12" s="1"/>
  <c r="K60" i="12"/>
  <c r="O60" i="12"/>
  <c r="Q60" i="12"/>
  <c r="Q59" i="12" s="1"/>
  <c r="V60" i="12"/>
  <c r="G63" i="12"/>
  <c r="M63" i="12" s="1"/>
  <c r="I63" i="12"/>
  <c r="K63" i="12"/>
  <c r="K59" i="12" s="1"/>
  <c r="O63" i="12"/>
  <c r="Q63" i="12"/>
  <c r="V63" i="12"/>
  <c r="V59" i="12" s="1"/>
  <c r="G69" i="12"/>
  <c r="I69" i="12"/>
  <c r="K69" i="12"/>
  <c r="M69" i="12"/>
  <c r="O69" i="12"/>
  <c r="Q69" i="12"/>
  <c r="V69" i="12"/>
  <c r="G74" i="12"/>
  <c r="M74" i="12" s="1"/>
  <c r="I74" i="12"/>
  <c r="K74" i="12"/>
  <c r="O74" i="12"/>
  <c r="Q74" i="12"/>
  <c r="V74" i="12"/>
  <c r="G79" i="12"/>
  <c r="I79" i="12"/>
  <c r="K79" i="12"/>
  <c r="M79" i="12"/>
  <c r="O79" i="12"/>
  <c r="Q79" i="12"/>
  <c r="V79" i="12"/>
  <c r="K85" i="12"/>
  <c r="G86" i="12"/>
  <c r="I86" i="12"/>
  <c r="K86" i="12"/>
  <c r="M86" i="12"/>
  <c r="O86" i="12"/>
  <c r="Q86" i="12"/>
  <c r="Q85" i="12" s="1"/>
  <c r="V86" i="12"/>
  <c r="G89" i="12"/>
  <c r="G85" i="12" s="1"/>
  <c r="I89" i="12"/>
  <c r="K89" i="12"/>
  <c r="O89" i="12"/>
  <c r="O85" i="12" s="1"/>
  <c r="Q89" i="12"/>
  <c r="V89" i="12"/>
  <c r="G94" i="12"/>
  <c r="M94" i="12" s="1"/>
  <c r="I94" i="12"/>
  <c r="I85" i="12" s="1"/>
  <c r="K94" i="12"/>
  <c r="O94" i="12"/>
  <c r="Q94" i="12"/>
  <c r="V94" i="12"/>
  <c r="G97" i="12"/>
  <c r="M97" i="12" s="1"/>
  <c r="I97" i="12"/>
  <c r="K97" i="12"/>
  <c r="O97" i="12"/>
  <c r="Q97" i="12"/>
  <c r="V97" i="12"/>
  <c r="V85" i="12" s="1"/>
  <c r="G100" i="12"/>
  <c r="I100" i="12"/>
  <c r="K100" i="12"/>
  <c r="M100" i="12"/>
  <c r="O100" i="12"/>
  <c r="Q100" i="12"/>
  <c r="V100" i="12"/>
  <c r="G103" i="12"/>
  <c r="M103" i="12" s="1"/>
  <c r="I103" i="12"/>
  <c r="K103" i="12"/>
  <c r="O103" i="12"/>
  <c r="Q103" i="12"/>
  <c r="V103" i="12"/>
  <c r="G106" i="12"/>
  <c r="M106" i="12" s="1"/>
  <c r="I106" i="12"/>
  <c r="K106" i="12"/>
  <c r="O106" i="12"/>
  <c r="Q106" i="12"/>
  <c r="V106" i="12"/>
  <c r="G110" i="12"/>
  <c r="I110" i="12"/>
  <c r="I109" i="12" s="1"/>
  <c r="K110" i="12"/>
  <c r="M110" i="12"/>
  <c r="O110" i="12"/>
  <c r="Q110" i="12"/>
  <c r="Q109" i="12" s="1"/>
  <c r="V110" i="12"/>
  <c r="G112" i="12"/>
  <c r="G109" i="12" s="1"/>
  <c r="I112" i="12"/>
  <c r="K112" i="12"/>
  <c r="O112" i="12"/>
  <c r="O109" i="12" s="1"/>
  <c r="Q112" i="12"/>
  <c r="V112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Q119" i="12"/>
  <c r="V119" i="12"/>
  <c r="V109" i="12" s="1"/>
  <c r="G122" i="12"/>
  <c r="I122" i="12"/>
  <c r="K122" i="12"/>
  <c r="M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K109" i="12" s="1"/>
  <c r="O128" i="12"/>
  <c r="Q128" i="12"/>
  <c r="V128" i="12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I134" i="12"/>
  <c r="K134" i="12"/>
  <c r="M134" i="12"/>
  <c r="O134" i="12"/>
  <c r="Q134" i="12"/>
  <c r="V134" i="12"/>
  <c r="G137" i="12"/>
  <c r="M137" i="12" s="1"/>
  <c r="I137" i="12"/>
  <c r="K137" i="12"/>
  <c r="O137" i="12"/>
  <c r="Q137" i="12"/>
  <c r="V137" i="12"/>
  <c r="G140" i="12"/>
  <c r="I140" i="12"/>
  <c r="K140" i="12"/>
  <c r="M140" i="12"/>
  <c r="O140" i="12"/>
  <c r="Q140" i="12"/>
  <c r="V140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K148" i="12"/>
  <c r="O148" i="12"/>
  <c r="V148" i="12"/>
  <c r="G149" i="12"/>
  <c r="I149" i="12"/>
  <c r="I148" i="12" s="1"/>
  <c r="K149" i="12"/>
  <c r="M149" i="12"/>
  <c r="M148" i="12" s="1"/>
  <c r="O149" i="12"/>
  <c r="Q149" i="12"/>
  <c r="Q148" i="12" s="1"/>
  <c r="V149" i="12"/>
  <c r="G152" i="12"/>
  <c r="K152" i="12"/>
  <c r="M152" i="12"/>
  <c r="O152" i="12"/>
  <c r="V152" i="12"/>
  <c r="G153" i="12"/>
  <c r="I153" i="12"/>
  <c r="I152" i="12" s="1"/>
  <c r="K153" i="12"/>
  <c r="M153" i="12"/>
  <c r="O153" i="12"/>
  <c r="Q153" i="12"/>
  <c r="Q152" i="12" s="1"/>
  <c r="V153" i="12"/>
  <c r="AE155" i="12"/>
  <c r="I20" i="1"/>
  <c r="I19" i="1"/>
  <c r="I17" i="1"/>
  <c r="I16" i="1"/>
  <c r="AZ55" i="1"/>
  <c r="AZ53" i="1"/>
  <c r="AZ51" i="1"/>
  <c r="AZ49" i="1"/>
  <c r="AZ47" i="1"/>
  <c r="F44" i="1"/>
  <c r="G23" i="1" s="1"/>
  <c r="G44" i="1"/>
  <c r="G25" i="1" s="1"/>
  <c r="A25" i="1" s="1"/>
  <c r="G26" i="1" s="1"/>
  <c r="H43" i="1"/>
  <c r="I43" i="1" s="1"/>
  <c r="H42" i="1"/>
  <c r="I42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I72" i="1" l="1"/>
  <c r="J70" i="1" s="1"/>
  <c r="A26" i="1"/>
  <c r="A23" i="1"/>
  <c r="G28" i="1"/>
  <c r="G12" i="14"/>
  <c r="M11" i="14"/>
  <c r="M8" i="14" s="1"/>
  <c r="M152" i="13"/>
  <c r="M193" i="13"/>
  <c r="M167" i="13"/>
  <c r="AF203" i="13"/>
  <c r="G180" i="13"/>
  <c r="M9" i="13"/>
  <c r="M8" i="13" s="1"/>
  <c r="G167" i="13"/>
  <c r="M8" i="12"/>
  <c r="G8" i="12"/>
  <c r="M112" i="12"/>
  <c r="M109" i="12" s="1"/>
  <c r="M89" i="12"/>
  <c r="M85" i="12" s="1"/>
  <c r="G59" i="12"/>
  <c r="AF155" i="12"/>
  <c r="I21" i="1"/>
  <c r="J68" i="1"/>
  <c r="J61" i="1"/>
  <c r="J65" i="1"/>
  <c r="J69" i="1"/>
  <c r="J66" i="1"/>
  <c r="J71" i="1"/>
  <c r="J64" i="1"/>
  <c r="J62" i="1"/>
  <c r="I39" i="1"/>
  <c r="I44" i="1" s="1"/>
  <c r="J67" i="1" l="1"/>
  <c r="J63" i="1"/>
  <c r="G24" i="1"/>
  <c r="A27" i="1" s="1"/>
  <c r="A24" i="1"/>
  <c r="J72" i="1"/>
  <c r="J43" i="1"/>
  <c r="J42" i="1"/>
  <c r="J39" i="1"/>
  <c r="J44" i="1" s="1"/>
  <c r="J41" i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04FD6C83-A0C5-4F13-A589-39803A4E187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A55516B-670E-4A8D-AEB6-118D2186FCD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2407418B-EDA3-4278-8FB3-042DB4BA1E8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791D395-DF84-4DF3-89D5-439A4EF7181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3B59B6A9-B5D2-4902-B6F6-27E762F00E4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D374FB1-5799-42D4-B5A5-AE00CA60A33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<sst xmlns="http://schemas.openxmlformats.org/spreadsheetml/2006/main" count="1464" uniqueCount="437">
  <si>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</si>
  <si>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</si>
  <si>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</si>
  <si>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</si>
  <si>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</si>
  <si>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</si>
  <si>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</si>
  <si>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</si>
  <si>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</si>
  <si>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</si>
  <si>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</si>
  <si>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</si>
  <si>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</si>
  <si>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</si>
  <si>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</si>
  <si>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</si>
  <si>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</si>
  <si>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</si>
  <si>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</si>
  <si>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</si>
  <si>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</si>
  <si>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</si>
  <si>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</si>
  <si>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</si>
  <si>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</si>
  <si>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</si>
  <si>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</si>
  <si>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</si>
  <si>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</si>
  <si>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</si>
  <si>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</si>
  <si>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</si>
  <si>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</si>
  <si>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</si>
  <si>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</si>
  <si>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</si>
  <si>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</si>
  <si>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</si>
  <si>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</si>
  <si>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</si>
  <si>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</si>
  <si>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</si>
  <si>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</si>
  <si>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 xml:space="preserve">22-003 </t>
  </si>
  <si>
    <t>Nabíjecí stanice - Kovoprojekta Brno, a.s</t>
  </si>
  <si>
    <t>E.ON Česká republika, s. r. o.</t>
  </si>
  <si>
    <t>F. A. Gerstnera 2151/6</t>
  </si>
  <si>
    <t>České Budějovice-České Budějovice 7</t>
  </si>
  <si>
    <t>37001</t>
  </si>
  <si>
    <t>25733591</t>
  </si>
  <si>
    <t>CZ25733591</t>
  </si>
  <si>
    <t>Kovoprojekta Brno a.s.</t>
  </si>
  <si>
    <t>Šumavská 416/15</t>
  </si>
  <si>
    <t>Brno-Ponava</t>
  </si>
  <si>
    <t>60200</t>
  </si>
  <si>
    <t>46347011</t>
  </si>
  <si>
    <t>CZ46347011</t>
  </si>
  <si>
    <t>Stavba</t>
  </si>
  <si>
    <t>22-003.10</t>
  </si>
  <si>
    <t>Výstavba DS E.ON Globus Chomutov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</si>
  <si>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</si>
  <si>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</si>
  <si>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</si>
  <si>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</si>
  <si>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</si>
  <si>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</si>
  <si>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</si>
  <si>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</si>
  <si>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</si>
  <si>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22-003  - Nabíjecí stanice - Kovoprojekta Brno, a.s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</si>
  <si>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</si>
  <si>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</si>
  <si>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</si>
  <si>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</si>
  <si>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</si>
  <si>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</si>
  <si>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</si>
  <si>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</si>
  <si>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</si>
  <si>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</si>
  <si>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</si>
  <si>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</si>
  <si>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</si>
  <si>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</si>
  <si>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</si>
  <si>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</si>
  <si>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</si>
  <si>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</si>
  <si>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</si>
  <si>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</si>
  <si>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</si>
  <si>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</si>
  <si>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</si>
  <si>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</si>
  <si>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</si>
  <si>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</si>
  <si>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</si>
  <si>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</si>
  <si>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</si>
  <si>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</si>
  <si>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</si>
  <si>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</si>
  <si>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</si>
  <si>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</si>
  <si>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</si>
  <si>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</si>
  <si>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</si>
  <si>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</si>
  <si>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</si>
  <si>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</si>
  <si>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</si>
  <si>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</si>
  <si>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</si>
  <si>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</si>
  <si>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</si>
  <si>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</si>
  <si>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</si>
  <si>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</si>
  <si>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</si>
  <si>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</si>
  <si>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</si>
  <si>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</si>
  <si>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</si>
  <si>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</si>
  <si>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</si>
  <si>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</si>
  <si>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</si>
  <si>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</si>
  <si>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II</t>
  </si>
  <si>
    <t>Práce</t>
  </si>
  <si>
    <t>POL1_</t>
  </si>
  <si>
    <t xml:space="preserve">Výkop : </t>
  </si>
  <si>
    <t>VV</t>
  </si>
  <si>
    <t>základ stanice : 2*(1,0*1,0*1,0)</t>
  </si>
  <si>
    <t>zemění pod stanicí : 2*(1,0*1,0*0,10)</t>
  </si>
  <si>
    <t>Mezisoučet</t>
  </si>
  <si>
    <t>nové svislé dopravní značení : 1*0,50*(0,3*0,3)</t>
  </si>
  <si>
    <t>sloupky : 8*0,80*(0,2*0,2)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</si>
  <si>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</si>
  <si>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</si>
  <si>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</si>
  <si>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</si>
  <si>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2,50100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</si>
  <si>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</si>
  <si>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</si>
  <si>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</si>
  <si>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</si>
  <si>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</si>
  <si>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</si>
  <si>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</si>
  <si>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</si>
  <si>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</si>
  <si>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</si>
  <si>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</si>
  <si>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</si>
  <si>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</si>
  <si>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2,50100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</si>
  <si>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</si>
  <si>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</si>
  <si>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</si>
  <si>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</si>
  <si>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</si>
  <si>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</si>
  <si>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</si>
  <si>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58337320Rx</t>
  </si>
  <si>
    <t>Štěrkopísek frakce dle PD</t>
  </si>
  <si>
    <t>t</t>
  </si>
  <si>
    <t>Vlastní</t>
  </si>
  <si>
    <t>Specifikace</t>
  </si>
  <si>
    <t>POL3_</t>
  </si>
  <si>
    <t>Začátek provozního součtu</t>
  </si>
  <si>
    <t xml:space="preserve">  Základ NS : </t>
  </si>
  <si>
    <t xml:space="preserve">  zemění pod stanicí : 2*(1,0*1,0*0,10)</t>
  </si>
  <si>
    <t xml:space="preserve">  Mezisoučet</t>
  </si>
  <si>
    <t>Konec provozního součtu</t>
  </si>
  <si>
    <t>0,20*1800*0,001</t>
  </si>
  <si>
    <t>Koeficient ztratné: 0,1</t>
  </si>
  <si>
    <t>181101102R00</t>
  </si>
  <si>
    <t>Úprava pláně v zářezech v hor. 1-4, se zhutněním</t>
  </si>
  <si>
    <t>m2</t>
  </si>
  <si>
    <t>základ stanice : 2*(1,0*1,0)</t>
  </si>
  <si>
    <t>plocha NS : 2*(2,4*1,7)</t>
  </si>
  <si>
    <t>274354023R00</t>
  </si>
  <si>
    <t>Bednění prostupu základem do 0,02 m2, dl.1,0 m</t>
  </si>
  <si>
    <t>kus</t>
  </si>
  <si>
    <t>základ NS : 2*2</t>
  </si>
  <si>
    <t>275313711R00</t>
  </si>
  <si>
    <t>Beton základových patek prostý C 25/30</t>
  </si>
  <si>
    <t>V CN zohlednit množství betonu</t>
  </si>
  <si>
    <t xml:space="preserve">beton : </t>
  </si>
  <si>
    <t>Koeficient lití do výkopu bez bednění: 0,2</t>
  </si>
  <si>
    <t>275351215R00</t>
  </si>
  <si>
    <t>Bednění stěn základových patek - zřízení</t>
  </si>
  <si>
    <t xml:space="preserve">na úrovní terénu a v urovni komunikace : </t>
  </si>
  <si>
    <t>základ stanice : 2*0,50*(1,0*4)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</si>
  <si>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</si>
  <si>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</si>
  <si>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</si>
  <si>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</si>
  <si>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14 : 4,00000</t>
  </si>
  <si>
    <t>275313611R00</t>
  </si>
  <si>
    <t>Beton základových patek prostý C 16/20</t>
  </si>
  <si>
    <t>patka pro značku : 0,3*0,3*0,5</t>
  </si>
  <si>
    <t>patky pro sloupky : 8*0,80*(0,2*0,2)</t>
  </si>
  <si>
    <t>Koeficient základ značky bez bednění: 0,2</t>
  </si>
  <si>
    <t>596215021R00</t>
  </si>
  <si>
    <t>Kladení zámkové dlažby tl. 4 cm do drtě tl. 4 cm</t>
  </si>
  <si>
    <t>plocha NS : 2*(1,7*2,4)</t>
  </si>
  <si>
    <t>- NS : -1*2*(1,0*1,0)</t>
  </si>
  <si>
    <t>5924511900R</t>
  </si>
  <si>
    <t>Dlažba betonová tl. 4 cm</t>
  </si>
  <si>
    <t>SPCM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</si>
  <si>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</si>
  <si>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</si>
  <si>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</si>
  <si>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</si>
  <si>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</si>
  <si>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2*(1,7+2,4+1,7+2,4)</t>
  </si>
  <si>
    <t>NS : 2*(1,0*4)</t>
  </si>
  <si>
    <t>56400RX</t>
  </si>
  <si>
    <t>D+M: Parkovací doraz - car stop (dle PD)</t>
  </si>
  <si>
    <t>Indiv</t>
  </si>
  <si>
    <t>Parkovací retardér, opatření proti poškození nabíjecí stanice automobilem, dodávka včetně kotvících prvků, reflexní povrchová úprava žlutočerná.</t>
  </si>
  <si>
    <t>4</t>
  </si>
  <si>
    <t>56400RXc02</t>
  </si>
  <si>
    <t>D+M: Parkovací doraz - car stop - demontáž a montáž na nové pozici (dle PD)</t>
  </si>
  <si>
    <t>56400RX02</t>
  </si>
  <si>
    <t>D+M: Ochranný sloupek průměr 76mm, výška sloupku 800mm (dle PD)</t>
  </si>
  <si>
    <t>dodávka včetně kotvících prvků, reflexní povrchová úprava</t>
  </si>
  <si>
    <t>2*4</t>
  </si>
  <si>
    <t>917762111RT5</t>
  </si>
  <si>
    <t>Osazení ležat. obrub. bet. s opěrou,lože z C 12/15 včetně obrubníku 100/10/25</t>
  </si>
  <si>
    <t>plocha NS : 1,7*4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</si>
  <si>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</si>
  <si>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</si>
  <si>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</si>
  <si>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</si>
  <si>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24 : 6,80000*0,1</t>
  </si>
  <si>
    <t>91000x01</t>
  </si>
  <si>
    <t>D+M: NOVÝ PROTISMYKOVÝ NÁTĚR NA SILNICE ZELENÉ BARVY (dle PD)</t>
  </si>
  <si>
    <t>soubor</t>
  </si>
  <si>
    <t>NOVÝ PROTISMYKOVÝ NÁTĚR NA SILNICE ZELENÉ BARVY - PŘESNÝ ODSTÍN URČÍ INVESTOR (PRO NOVÁ PARKOVACÍ STÁNÍ)</t>
  </si>
  <si>
    <t>91000x02</t>
  </si>
  <si>
    <t>D+M: ODSTRANĚNÍ PROTISMYKOVÉHO NÁTĚRU NA SILNICE ZELENÉ BARVY (dle PD)</t>
  </si>
  <si>
    <t>UVEDENÍ STÁVAJÍCÍCH DVOU MÍST DO PŮVODNÍHO STAVU</t>
  </si>
  <si>
    <t>915791112R00</t>
  </si>
  <si>
    <t>Předznačení pro značení stopčáry, zebry, nápisů</t>
  </si>
  <si>
    <t>SYMBOL Č.406 : 1,0*1,35*4</t>
  </si>
  <si>
    <t>915721111R00</t>
  </si>
  <si>
    <t>Vodorovné značení střík.barvou stopčar,zeber atd.</t>
  </si>
  <si>
    <t>915791111R00</t>
  </si>
  <si>
    <t>Předznačení pro značení dělicí čáry,vodicí proužky</t>
  </si>
  <si>
    <t>dělící čáry : 4,4*5</t>
  </si>
  <si>
    <t>915711111R00</t>
  </si>
  <si>
    <t>Vodorovné značení dělicích čar 12 cm střík.barvou</t>
  </si>
  <si>
    <t>914001121RT6</t>
  </si>
  <si>
    <t>Osaz.svislé dopr.značky a sloupku, Al patky</t>
  </si>
  <si>
    <t>Nová značka : 1</t>
  </si>
  <si>
    <t>91000x03</t>
  </si>
  <si>
    <t>D+M: DEMONTÁŽ STÁVAJÍCÍHO SVISLÉHO DOPRAVNÍHO ZNAČENÍ (dle PD)</t>
  </si>
  <si>
    <t>404459504R</t>
  </si>
  <si>
    <t>Sloupek Fe pr.60 pozinkovaný, l= 3500 mm</t>
  </si>
  <si>
    <t>POL3_1</t>
  </si>
  <si>
    <t>OPATŘIT VÍČKEM A SYSTÉMOVÝMI OBJÍMKAMI</t>
  </si>
  <si>
    <t>404459518R</t>
  </si>
  <si>
    <t>Patka kotevní kompletní čtyřkotevní včetně závitové tyče</t>
  </si>
  <si>
    <t>KOTEVNÍ PATKA 170 x 170 mm + 4x ZÁVITOVÁ TYČ M14x300 mm</t>
  </si>
  <si>
    <t>914001125R00</t>
  </si>
  <si>
    <t>Osazení svislé dopr.značky na sloupek nebo konzolu</t>
  </si>
  <si>
    <t xml:space="preserve">Nová značka : </t>
  </si>
  <si>
    <t>Odkaz na mn. položky pořadí 37 : 1,00000</t>
  </si>
  <si>
    <t>Odkaz na mn. položky pořadí 38 : 1,00000</t>
  </si>
  <si>
    <t>40445139.AR</t>
  </si>
  <si>
    <t>Značka dopr info IJ 4c-15, 500/700 fól1, EG 7 letá</t>
  </si>
  <si>
    <t>40445159.AR</t>
  </si>
  <si>
    <t>Značka dopr dodat E 8d-e 500/150 fól 1, EG 7 letá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</si>
  <si>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</si>
  <si>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</si>
  <si>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</si>
  <si>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(10,4+5,2)*(4,4+1,7)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</si>
  <si>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</si>
  <si>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</si>
  <si>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</si>
  <si>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</si>
  <si>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</si>
  <si>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</si>
  <si>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</si>
  <si>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</si>
  <si>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>121101102R00</t>
  </si>
  <si>
    <t>Sejmutí ornice s přemístěním přes 50 do 100 m</t>
  </si>
  <si>
    <t xml:space="preserve">trasa v zemině : </t>
  </si>
  <si>
    <t xml:space="preserve">délka = 2,85 m : </t>
  </si>
  <si>
    <t>2,85*0,35*0,1</t>
  </si>
  <si>
    <t>2,85*0,35*0,9</t>
  </si>
  <si>
    <t xml:space="preserve">trasa pod dlažbou : </t>
  </si>
  <si>
    <t xml:space="preserve">délka = 1,60 m : </t>
  </si>
  <si>
    <t>1,6*0,35*0,9</t>
  </si>
  <si>
    <t xml:space="preserve">trasa pod kačírkem : </t>
  </si>
  <si>
    <t xml:space="preserve">délka = 12,30 m : </t>
  </si>
  <si>
    <t>12,30*0,35*0,9</t>
  </si>
  <si>
    <t>Odkaz na mn. položky pořadí 2 : 5,27625</t>
  </si>
  <si>
    <t xml:space="preserve">Mezideponie -&gt; zásyp : </t>
  </si>
  <si>
    <t>Odkaz na mn. položky pořadí 6 : 5,86250</t>
  </si>
  <si>
    <t xml:space="preserve">- odvoz : </t>
  </si>
  <si>
    <t>Odkaz na mn. položky pořadí 7 : 1,46563*-1</t>
  </si>
  <si>
    <t>2,85*0,35*(1,0-0,25)</t>
  </si>
  <si>
    <t>1,6*0,35*(1,0-0,25)</t>
  </si>
  <si>
    <t>12,30*0,35*(1,0-0,25)</t>
  </si>
  <si>
    <t xml:space="preserve">Kamenivo/písek : </t>
  </si>
  <si>
    <t xml:space="preserve">tl. 250mm : </t>
  </si>
  <si>
    <t xml:space="preserve">délka = 2,85+1,60+12,30 m : </t>
  </si>
  <si>
    <t>0,35*0,25*(2,85+1,60+12,30)</t>
  </si>
  <si>
    <t xml:space="preserve">odvoz = objem kameniva : </t>
  </si>
  <si>
    <t>Odkaz na mn. položky pořadí 7 : 1,46563</t>
  </si>
  <si>
    <t>583323271R</t>
  </si>
  <si>
    <t>Kamenivo těžené 0/32</t>
  </si>
  <si>
    <t xml:space="preserve">  Kamenivo/písek : </t>
  </si>
  <si>
    <t xml:space="preserve">  tl. 250mm : </t>
  </si>
  <si>
    <t xml:space="preserve">  délka = 2,85+1,60+12,30 m : </t>
  </si>
  <si>
    <t xml:space="preserve">  0,35*0,25*(2,85+1,60+12,30)</t>
  </si>
  <si>
    <t>1,47*1800*0,001</t>
  </si>
  <si>
    <t>2,85*0,35</t>
  </si>
  <si>
    <t>1,6*0,35</t>
  </si>
  <si>
    <t>12,30*0,35</t>
  </si>
  <si>
    <t>181301101R00</t>
  </si>
  <si>
    <t>Rozprostření ornice, rovina, tl. do 10 cm do 500m2</t>
  </si>
  <si>
    <t>Koeficient okolí: 0,1</t>
  </si>
  <si>
    <t>182001111R00</t>
  </si>
  <si>
    <t>Plošná úprava terénu, nerovnosti do 10 cm v rovině</t>
  </si>
  <si>
    <t xml:space="preserve">finální úpravy terénu : </t>
  </si>
  <si>
    <t>Odkaz na mn. položky pořadí 12 : 1,09725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</si>
  <si>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</si>
  <si>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</si>
  <si>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</si>
  <si>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</si>
  <si>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</si>
  <si>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</si>
  <si>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</si>
  <si>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</si>
  <si>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</si>
  <si>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15 : 1,09733*0,03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</si>
  <si>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</si>
  <si>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</si>
  <si>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</si>
  <si>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</si>
  <si>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</si>
  <si>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12 : 1,09733*0,015</t>
  </si>
  <si>
    <t>184851111R00</t>
  </si>
  <si>
    <t>Hnojení roztokem hnojiva v rovině</t>
  </si>
  <si>
    <t xml:space="preserve">2l na 1m2 : </t>
  </si>
  <si>
    <t>Odkaz na mn. položky pořadí 12 : 1,09500*0,002</t>
  </si>
  <si>
    <t>113106231R00</t>
  </si>
  <si>
    <t>Rozebrání dlažeb ze zámkové dlažby v kamenivu</t>
  </si>
  <si>
    <t>1,6*0,50</t>
  </si>
  <si>
    <t>113107520R00</t>
  </si>
  <si>
    <t>Odstranění podkladu pl. 50 m2,kam.drcené tl.20 cm</t>
  </si>
  <si>
    <t xml:space="preserve">pro výkop : </t>
  </si>
  <si>
    <t>Odkaz na mn. položky pořadí 20 : 0,80000</t>
  </si>
  <si>
    <t>113107320R00</t>
  </si>
  <si>
    <t>Odstranění podkladu pl. 50 m2,kam.těžené tl.20 cm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</si>
  <si>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</si>
  <si>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</si>
  <si>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</si>
  <si>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</si>
  <si>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</si>
  <si>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</si>
  <si>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</si>
  <si>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M21000000x01</t>
  </si>
  <si>
    <t>Kabel CYKY 5x50 mm, včetně dodávky a montáže</t>
  </si>
  <si>
    <t>POL1_9</t>
  </si>
  <si>
    <t>M21000000x02</t>
  </si>
  <si>
    <t>Ukončení a zapojení vodiče ve svorce</t>
  </si>
  <si>
    <t>ks</t>
  </si>
  <si>
    <t>M21000000x03</t>
  </si>
  <si>
    <t>Rozpojovací skříň dle výkresové dokumentace, pilíř, včetně jistících prvků, dodávky a montáže</t>
  </si>
  <si>
    <t>M21000000x04</t>
  </si>
  <si>
    <t>PVC chránička prům. 90 mm, včetně montáže</t>
  </si>
  <si>
    <t>M21000000x05</t>
  </si>
  <si>
    <t>FeZn 30x4, včetně montáže</t>
  </si>
  <si>
    <t>M21000000x06</t>
  </si>
  <si>
    <t>FeZn 10 (0,62 kg/m), včetně montáže</t>
  </si>
  <si>
    <t>M21000000x07</t>
  </si>
  <si>
    <t>Spojovací svorka pásek-drát, včetně montáže</t>
  </si>
  <si>
    <t>M21000000x08</t>
  </si>
  <si>
    <t>Gumo-asfaltový sprej</t>
  </si>
  <si>
    <t>POL3_0</t>
  </si>
  <si>
    <t>M21000000x09</t>
  </si>
  <si>
    <t>Revize</t>
  </si>
  <si>
    <t>kpl</t>
  </si>
  <si>
    <t>M21000000x10</t>
  </si>
  <si>
    <t>Úklid</t>
  </si>
  <si>
    <t>M21000000x11</t>
  </si>
  <si>
    <t>Podružný elektroinstalační materiál</t>
  </si>
  <si>
    <t>M21000000x12</t>
  </si>
  <si>
    <t>Mimostaveništní doprava, přesun hmot a PPV</t>
  </si>
  <si>
    <t>460490012RT1</t>
  </si>
  <si>
    <t>Fólie výstražná z PVC, šířka 33 cm dodávka + montáž</t>
  </si>
  <si>
    <t>2,85</t>
  </si>
  <si>
    <t>1,6</t>
  </si>
  <si>
    <t>12,30</t>
  </si>
  <si>
    <t>Koeficient spád, rezerva: 0,1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</si>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</sst>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4" fontId="17" fillId="0" borderId="0" xfId="0" applyNumberFormat="1" applyFont="1" applyAlignment="1">
      <alignment vertical="top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164" fontId="19" fillId="0" borderId="0" xfId="0" applyNumberFormat="1" applyFont="1" applyAlignment="1">
      <alignment horizontal="center" vertical="top" wrapText="1" shrinkToFit="1"/>
    </xf>
    <xf numFmtId="164" fontId="19" fillId="0" borderId="0" xfId="0" applyNumberFormat="1" applyFont="1" applyAlignment="1">
      <alignment vertical="top" wrapText="1" shrinkToFit="1"/>
    </xf>
    <xf numFmtId="164" fontId="21" fillId="0" borderId="0" xfId="0" applyNumberFormat="1" applyFont="1" applyAlignment="1">
      <alignment horizontal="center" vertical="top" wrapText="1" shrinkToFit="1"/>
    </xf>
    <xf numFmtId="164" fontId="21" fillId="0" borderId="0" xfId="0" applyNumberFormat="1" applyFont="1" applyAlignment="1">
      <alignment vertical="top" wrapText="1" shrinkToFit="1"/>
    </xf>
    <xf numFmtId="164" fontId="22" fillId="0" borderId="0" xfId="0" applyNumberFormat="1" applyFont="1" applyAlignment="1">
      <alignment horizontal="center" vertical="top" wrapText="1" shrinkToFit="1"/>
    </xf>
    <xf numFmtId="164" fontId="22" fillId="0" borderId="0" xfId="0" applyNumberFormat="1" applyFont="1" applyAlignment="1">
      <alignment vertical="top" wrapText="1" shrinkToFit="1"/>
    </xf>
    <xf numFmtId="164" fontId="23" fillId="0" borderId="0" xfId="0" applyNumberFormat="1" applyFont="1" applyAlignment="1">
      <alignment horizontal="center" vertical="top" wrapText="1" shrinkToFit="1"/>
    </xf>
    <xf numFmtId="164" fontId="23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164" fontId="19" fillId="0" borderId="0" xfId="0" quotePrefix="1" applyNumberFormat="1" applyFont="1" applyAlignment="1">
      <alignment horizontal="left" vertical="top" wrapText="1"/>
    </xf>
    <xf numFmtId="164" fontId="21" fillId="0" borderId="0" xfId="0" quotePrefix="1" applyNumberFormat="1" applyFont="1" applyAlignment="1">
      <alignment horizontal="left" vertical="top" wrapText="1"/>
    </xf>
    <xf numFmtId="164" fontId="22" fillId="0" borderId="0" xfId="0" applyNumberFormat="1" applyFont="1" applyAlignment="1">
      <alignment horizontal="left" vertical="top" wrapText="1"/>
    </xf>
    <xf numFmtId="164" fontId="22" fillId="0" borderId="0" xfId="0" quotePrefix="1" applyNumberFormat="1" applyFont="1" applyAlignment="1">
      <alignment horizontal="left" vertical="top" wrapText="1"/>
    </xf>
    <xf numFmtId="164" fontId="23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L10" sqref="L10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2" t="s">
        <v>41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E9" sqref="E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238" t="s">
        <v>4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 x14ac:dyDescent="0.2">
      <c r="A2" s="2"/>
      <c r="B2" s="72" t="s">
        <v>24</v>
      </c>
      <c r="C2" s="73"/>
      <c r="D2" s="74" t="s">
        <v>43</v>
      </c>
      <c r="E2" s="244" t="s">
        <v>44</v>
      </c>
      <c r="F2" s="245"/>
      <c r="G2" s="245"/>
      <c r="H2" s="245"/>
      <c r="I2" s="245"/>
      <c r="J2" s="246"/>
      <c r="O2" s="1"/>
    </row>
    <row r="3" spans="1:15" ht="27" hidden="1" customHeight="1" x14ac:dyDescent="0.2">
      <c r="A3" s="2"/>
      <c r="B3" s="75"/>
      <c r="C3" s="73"/>
      <c r="D3" s="76"/>
      <c r="E3" s="247"/>
      <c r="F3" s="248"/>
      <c r="G3" s="248"/>
      <c r="H3" s="248"/>
      <c r="I3" s="248"/>
      <c r="J3" s="249"/>
    </row>
    <row r="4" spans="1:15" ht="23.25" customHeight="1" x14ac:dyDescent="0.2">
      <c r="A4" s="2"/>
      <c r="B4" s="77"/>
      <c r="C4" s="78"/>
      <c r="D4" s="79"/>
      <c r="E4" s="228"/>
      <c r="F4" s="228"/>
      <c r="G4" s="228"/>
      <c r="H4" s="228"/>
      <c r="I4" s="228"/>
      <c r="J4" s="229"/>
    </row>
    <row r="5" spans="1:15" ht="24" customHeight="1" x14ac:dyDescent="0.2">
      <c r="A5" s="2"/>
      <c r="B5" s="30" t="s">
        <v>23</v>
      </c>
      <c r="D5" s="232" t="s">
        <v>45</v>
      </c>
      <c r="E5" s="233"/>
      <c r="F5" s="233"/>
      <c r="G5" s="233"/>
      <c r="H5" s="18" t="s">
        <v>42</v>
      </c>
      <c r="I5" s="82" t="s">
        <v>49</v>
      </c>
      <c r="J5" s="8"/>
    </row>
    <row r="6" spans="1:15" x14ac:dyDescent="0.2">
      <c r="A6" s="2"/>
      <c r="B6" s="27"/>
      <c r="C6" s="52"/>
      <c r="D6" s="234" t="s">
        <v>46</v>
      </c>
      <c r="E6" s="235"/>
      <c r="F6" s="235"/>
      <c r="G6" s="235"/>
      <c r="H6" s="18" t="s">
        <v>36</v>
      </c>
      <c r="I6" s="82" t="s">
        <v>50</v>
      </c>
      <c r="J6" s="8"/>
    </row>
    <row r="7" spans="1:15" x14ac:dyDescent="0.2">
      <c r="A7" s="2"/>
      <c r="B7" s="28"/>
      <c r="C7" s="53"/>
      <c r="D7" s="81" t="s">
        <v>48</v>
      </c>
      <c r="E7" s="236" t="s">
        <v>47</v>
      </c>
      <c r="F7" s="237"/>
      <c r="G7" s="237"/>
      <c r="H7" s="23"/>
      <c r="I7" s="22"/>
      <c r="J7" s="33"/>
    </row>
    <row r="8" spans="1:15" ht="25.5" x14ac:dyDescent="0.2">
      <c r="A8" s="2"/>
      <c r="B8" s="30" t="s">
        <v>21</v>
      </c>
      <c r="D8" s="80" t="s">
        <v>51</v>
      </c>
      <c r="H8" s="18" t="s">
        <v>42</v>
      </c>
      <c r="I8" s="82" t="s">
        <v>55</v>
      </c>
      <c r="J8" s="8"/>
    </row>
    <row r="9" spans="1:15" ht="25.5" x14ac:dyDescent="0.2">
      <c r="A9" s="2"/>
      <c r="B9" s="2"/>
      <c r="D9" s="80" t="s">
        <v>52</v>
      </c>
      <c r="H9" s="18" t="s">
        <v>36</v>
      </c>
      <c r="I9" s="82" t="s">
        <v>56</v>
      </c>
      <c r="J9" s="8"/>
    </row>
    <row r="10" spans="1:15" ht="25.5" x14ac:dyDescent="0.2">
      <c r="A10" s="2"/>
      <c r="B10" s="34"/>
      <c r="C10" s="53"/>
      <c r="D10" s="81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51"/>
      <c r="E11" s="251"/>
      <c r="F11" s="251"/>
      <c r="G11" s="251"/>
      <c r="H11" s="18" t="s">
        <v>42</v>
      </c>
      <c r="I11" s="84"/>
      <c r="J11" s="8"/>
    </row>
    <row r="12" spans="1:15" ht="15.75" customHeight="1" x14ac:dyDescent="0.2">
      <c r="A12" s="2"/>
      <c r="B12" s="27"/>
      <c r="C12" s="52"/>
      <c r="D12" s="227"/>
      <c r="E12" s="227"/>
      <c r="F12" s="227"/>
      <c r="G12" s="227"/>
      <c r="H12" s="18" t="s">
        <v>36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30"/>
      <c r="F13" s="231"/>
      <c r="G13" s="231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50"/>
      <c r="F15" s="250"/>
      <c r="G15" s="252"/>
      <c r="H15" s="252"/>
      <c r="I15" s="252" t="s">
        <v>31</v>
      </c>
      <c r="J15" s="253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216"/>
      <c r="F16" s="217"/>
      <c r="G16" s="216"/>
      <c r="H16" s="217"/>
      <c r="I16" s="216">
        <f>SUMIF(F61:F71,A16,I61:I71)+SUMIF(F61:F71,"PSU",I61:I71)</f>
        <v>0</v>
      </c>
      <c r="J16" s="218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216"/>
      <c r="F17" s="217"/>
      <c r="G17" s="216"/>
      <c r="H17" s="217"/>
      <c r="I17" s="216">
        <f>SUMIF(F61:F71,A17,I61:I71)</f>
        <v>0</v>
      </c>
      <c r="J17" s="218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216"/>
      <c r="F18" s="217"/>
      <c r="G18" s="216"/>
      <c r="H18" s="217"/>
      <c r="I18" s="216">
        <f>SUMIF(F61:F71,A18,I61:I71)</f>
        <v>0</v>
      </c>
      <c r="J18" s="218"/>
    </row>
    <row r="19" spans="1:10" ht="23.25" customHeight="1" x14ac:dyDescent="0.2">
      <c r="A19" s="139" t="s">
        <v>89</v>
      </c>
      <c r="B19" s="37" t="s">
        <v>29</v>
      </c>
      <c r="C19" s="58"/>
      <c r="D19" s="59"/>
      <c r="E19" s="216"/>
      <c r="F19" s="217"/>
      <c r="G19" s="216"/>
      <c r="H19" s="217"/>
      <c r="I19" s="216">
        <f>SUMIF(F61:F71,A19,I61:I71)</f>
        <v>0</v>
      </c>
      <c r="J19" s="218"/>
    </row>
    <row r="20" spans="1:10" ht="23.25" customHeight="1" x14ac:dyDescent="0.2">
      <c r="A20" s="139" t="s">
        <v>97</v>
      </c>
      <c r="B20" s="37" t="s">
        <v>30</v>
      </c>
      <c r="C20" s="58"/>
      <c r="D20" s="59"/>
      <c r="E20" s="216"/>
      <c r="F20" s="217"/>
      <c r="G20" s="216"/>
      <c r="H20" s="217"/>
      <c r="I20" s="216">
        <f>SUMIF(F61:F71,A20,I61:I71)</f>
        <v>0</v>
      </c>
      <c r="J20" s="218"/>
    </row>
    <row r="21" spans="1:10" ht="23.25" customHeight="1" x14ac:dyDescent="0.2">
      <c r="A21" s="2"/>
      <c r="B21" s="47" t="s">
        <v>31</v>
      </c>
      <c r="C21" s="60"/>
      <c r="D21" s="61"/>
      <c r="E21" s="219"/>
      <c r="F21" s="254"/>
      <c r="G21" s="219"/>
      <c r="H21" s="254"/>
      <c r="I21" s="219">
        <f>SUM(I16:J20)</f>
        <v>0</v>
      </c>
      <c r="J21" s="220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214">
        <f>ZakladDPHSniVypocet</f>
        <v>0</v>
      </c>
      <c r="H23" s="215"/>
      <c r="I23" s="215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212">
        <f>A23</f>
        <v>0</v>
      </c>
      <c r="H24" s="213"/>
      <c r="I24" s="213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14">
        <f>ZakladDPHZaklVypocet</f>
        <v>0</v>
      </c>
      <c r="H25" s="215"/>
      <c r="I25" s="215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41">
        <f>A25</f>
        <v>0</v>
      </c>
      <c r="H26" s="242"/>
      <c r="I26" s="242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43">
        <f>CenaCelkem-(ZakladDPHSni+DPHSni+ZakladDPHZakl+DPHZakl)</f>
        <v>0</v>
      </c>
      <c r="H27" s="243"/>
      <c r="I27" s="243"/>
      <c r="J27" s="40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2">
        <f>ZakladDPHSniVypocet+ZakladDPHZaklVypocet</f>
        <v>0</v>
      </c>
      <c r="H28" s="222"/>
      <c r="I28" s="222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21">
        <f>A27</f>
        <v>0</v>
      </c>
      <c r="H29" s="221"/>
      <c r="I29" s="221"/>
      <c r="J29" s="119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223"/>
      <c r="E34" s="224"/>
      <c r="G34" s="225"/>
      <c r="H34" s="226"/>
      <c r="I34" s="226"/>
      <c r="J34" s="24"/>
    </row>
    <row r="35" spans="1:52" ht="12.75" customHeight="1" x14ac:dyDescent="0.2">
      <c r="A35" s="2"/>
      <c r="B35" s="2"/>
      <c r="D35" s="211" t="s">
        <v>2</v>
      </c>
      <c r="E35" s="211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57</v>
      </c>
      <c r="C39" s="209"/>
      <c r="D39" s="209"/>
      <c r="E39" s="209"/>
      <c r="F39" s="99">
        <f>'22-003.10 A01 Pol'!AE155+'22-003.10 E01 Pol'!AE203+'22-003.10 O01 Pol'!AE23</f>
        <v>0</v>
      </c>
      <c r="G39" s="100">
        <f>'22-003.10 A01 Pol'!AF155+'22-003.10 E01 Pol'!AF203+'22-003.10 O01 Pol'!AF23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58</v>
      </c>
      <c r="C40" s="210" t="s">
        <v>59</v>
      </c>
      <c r="D40" s="210"/>
      <c r="E40" s="210"/>
      <c r="F40" s="104">
        <f>'22-003.10 A01 Pol'!AE155+'22-003.10 E01 Pol'!AE203+'22-003.10 O01 Pol'!AE23</f>
        <v>0</v>
      </c>
      <c r="G40" s="105">
        <f>'22-003.10 A01 Pol'!AF155+'22-003.10 E01 Pol'!AF203+'22-003.10 O01 Pol'!AF23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60</v>
      </c>
      <c r="C41" s="209" t="s">
        <v>61</v>
      </c>
      <c r="D41" s="209"/>
      <c r="E41" s="209"/>
      <c r="F41" s="108">
        <f>'22-003.10 A01 Pol'!AE155</f>
        <v>0</v>
      </c>
      <c r="G41" s="101">
        <f>'22-003.10 A01 Pol'!AF155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62</v>
      </c>
      <c r="C42" s="209" t="s">
        <v>63</v>
      </c>
      <c r="D42" s="209"/>
      <c r="E42" s="209"/>
      <c r="F42" s="108">
        <f>'22-003.10 E01 Pol'!AE203</f>
        <v>0</v>
      </c>
      <c r="G42" s="101">
        <f>'22-003.10 E01 Pol'!AF203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64</v>
      </c>
      <c r="C43" s="209" t="s">
        <v>65</v>
      </c>
      <c r="D43" s="209"/>
      <c r="E43" s="209"/>
      <c r="F43" s="108">
        <f>'22-003.10 O01 Pol'!AE23</f>
        <v>0</v>
      </c>
      <c r="G43" s="101">
        <f>'22-003.10 O01 Pol'!AF23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06" t="s">
        <v>66</v>
      </c>
      <c r="C44" s="207"/>
      <c r="D44" s="207"/>
      <c r="E44" s="208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68</v>
      </c>
      <c r="B46" t="s">
        <v>69</v>
      </c>
    </row>
    <row r="47" spans="1:52" ht="51" x14ac:dyDescent="0.2">
      <c r="B47" s="205" t="s">
        <v>70</v>
      </c>
      <c r="C47" s="205"/>
      <c r="D47" s="205"/>
      <c r="E47" s="205"/>
      <c r="F47" s="205"/>
      <c r="G47" s="205"/>
      <c r="H47" s="205"/>
      <c r="I47" s="205"/>
      <c r="J47" s="205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05" t="s">
        <v>71</v>
      </c>
      <c r="C49" s="205"/>
      <c r="D49" s="205"/>
      <c r="E49" s="205"/>
      <c r="F49" s="205"/>
      <c r="G49" s="205"/>
      <c r="H49" s="205"/>
      <c r="I49" s="205"/>
      <c r="J49" s="205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05" t="s">
        <v>72</v>
      </c>
      <c r="C51" s="205"/>
      <c r="D51" s="205"/>
      <c r="E51" s="205"/>
      <c r="F51" s="205"/>
      <c r="G51" s="205"/>
      <c r="H51" s="205"/>
      <c r="I51" s="205"/>
      <c r="J51" s="205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05" t="s">
        <v>73</v>
      </c>
      <c r="C53" s="205"/>
      <c r="D53" s="205"/>
      <c r="E53" s="205"/>
      <c r="F53" s="205"/>
      <c r="G53" s="205"/>
      <c r="H53" s="205"/>
      <c r="I53" s="205"/>
      <c r="J53" s="205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05" t="s">
        <v>74</v>
      </c>
      <c r="C55" s="205"/>
      <c r="D55" s="205"/>
      <c r="E55" s="205"/>
      <c r="F55" s="205"/>
      <c r="G55" s="205"/>
      <c r="H55" s="205"/>
      <c r="I55" s="205"/>
      <c r="J55" s="205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75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76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77</v>
      </c>
      <c r="C61" s="203" t="s">
        <v>78</v>
      </c>
      <c r="D61" s="204"/>
      <c r="E61" s="204"/>
      <c r="F61" s="135" t="s">
        <v>26</v>
      </c>
      <c r="G61" s="136"/>
      <c r="H61" s="136"/>
      <c r="I61" s="136">
        <f>'22-003.10 A01 Pol'!G8+'22-003.10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79</v>
      </c>
      <c r="C62" s="203" t="s">
        <v>80</v>
      </c>
      <c r="D62" s="204"/>
      <c r="E62" s="204"/>
      <c r="F62" s="135" t="s">
        <v>26</v>
      </c>
      <c r="G62" s="136"/>
      <c r="H62" s="136"/>
      <c r="I62" s="136">
        <f>'22-003.10 A01 Pol'!G59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81</v>
      </c>
      <c r="C63" s="203" t="s">
        <v>82</v>
      </c>
      <c r="D63" s="204"/>
      <c r="E63" s="204"/>
      <c r="F63" s="135" t="s">
        <v>26</v>
      </c>
      <c r="G63" s="136"/>
      <c r="H63" s="136"/>
      <c r="I63" s="136">
        <f>'22-003.10 A01 Pol'!G85+'22-003.10 E01 Pol'!G152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83</v>
      </c>
      <c r="C64" s="203" t="s">
        <v>84</v>
      </c>
      <c r="D64" s="204"/>
      <c r="E64" s="204"/>
      <c r="F64" s="135" t="s">
        <v>26</v>
      </c>
      <c r="G64" s="136"/>
      <c r="H64" s="136"/>
      <c r="I64" s="136">
        <f>'22-003.10 A01 Pol'!G109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85</v>
      </c>
      <c r="C65" s="203" t="s">
        <v>86</v>
      </c>
      <c r="D65" s="204"/>
      <c r="E65" s="204"/>
      <c r="F65" s="135" t="s">
        <v>26</v>
      </c>
      <c r="G65" s="136"/>
      <c r="H65" s="136"/>
      <c r="I65" s="136">
        <f>'22-003.10 A01 Pol'!G148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87</v>
      </c>
      <c r="C66" s="203" t="s">
        <v>88</v>
      </c>
      <c r="D66" s="204"/>
      <c r="E66" s="204"/>
      <c r="F66" s="135" t="s">
        <v>26</v>
      </c>
      <c r="G66" s="136"/>
      <c r="H66" s="136"/>
      <c r="I66" s="136">
        <f>'22-003.10 A01 Pol'!G152+'22-003.10 E01 Pol'!G165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89</v>
      </c>
      <c r="C67" s="203" t="s">
        <v>29</v>
      </c>
      <c r="D67" s="204"/>
      <c r="E67" s="204"/>
      <c r="F67" s="135" t="s">
        <v>26</v>
      </c>
      <c r="G67" s="136"/>
      <c r="H67" s="136"/>
      <c r="I67" s="136">
        <f>'22-003.10 O01 Pol'!G8+'22-003.10 O01 Pol'!G16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90</v>
      </c>
      <c r="C68" s="203" t="s">
        <v>91</v>
      </c>
      <c r="D68" s="204"/>
      <c r="E68" s="204"/>
      <c r="F68" s="135" t="s">
        <v>28</v>
      </c>
      <c r="G68" s="136"/>
      <c r="H68" s="136"/>
      <c r="I68" s="136">
        <f>'22-003.10 E01 Pol'!G167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92</v>
      </c>
      <c r="C69" s="203" t="s">
        <v>93</v>
      </c>
      <c r="D69" s="204"/>
      <c r="E69" s="204"/>
      <c r="F69" s="135" t="s">
        <v>28</v>
      </c>
      <c r="G69" s="136"/>
      <c r="H69" s="136"/>
      <c r="I69" s="136">
        <f>'22-003.10 E01 Pol'!G180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94</v>
      </c>
      <c r="C70" s="203" t="s">
        <v>95</v>
      </c>
      <c r="D70" s="204"/>
      <c r="E70" s="204"/>
      <c r="F70" s="135" t="s">
        <v>96</v>
      </c>
      <c r="G70" s="136"/>
      <c r="H70" s="136"/>
      <c r="I70" s="136">
        <f>'22-003.10 E01 Pol'!G193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97</v>
      </c>
      <c r="C71" s="203" t="s">
        <v>30</v>
      </c>
      <c r="D71" s="204"/>
      <c r="E71" s="204"/>
      <c r="F71" s="135" t="s">
        <v>97</v>
      </c>
      <c r="G71" s="136"/>
      <c r="H71" s="136"/>
      <c r="I71" s="136">
        <f>'22-003.10 O01 Pol'!G12+'22-003.10 O01 Pol'!G19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B47:J47"/>
    <mergeCell ref="B49:J49"/>
    <mergeCell ref="B51:J51"/>
    <mergeCell ref="B53:J53"/>
    <mergeCell ref="B55:J55"/>
    <mergeCell ref="C61:E61"/>
    <mergeCell ref="C62:E62"/>
    <mergeCell ref="C63:E63"/>
    <mergeCell ref="C64:E64"/>
    <mergeCell ref="C70:E70"/>
    <mergeCell ref="C71:E71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5" t="s">
        <v>7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49" t="s">
        <v>8</v>
      </c>
      <c r="B2" s="48"/>
      <c r="C2" s="257"/>
      <c r="D2" s="257"/>
      <c r="E2" s="257"/>
      <c r="F2" s="257"/>
      <c r="G2" s="258"/>
    </row>
    <row r="3" spans="1:7" ht="24.95" customHeight="1" x14ac:dyDescent="0.2">
      <c r="A3" s="49" t="s">
        <v>9</v>
      </c>
      <c r="B3" s="48"/>
      <c r="C3" s="257"/>
      <c r="D3" s="257"/>
      <c r="E3" s="257"/>
      <c r="F3" s="257"/>
      <c r="G3" s="258"/>
    </row>
    <row r="4" spans="1:7" ht="24.95" customHeight="1" x14ac:dyDescent="0.2">
      <c r="A4" s="49" t="s">
        <v>10</v>
      </c>
      <c r="B4" s="48"/>
      <c r="C4" s="257"/>
      <c r="D4" s="257"/>
      <c r="E4" s="257"/>
      <c r="F4" s="257"/>
      <c r="G4" s="25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94F08-A002-43CF-9700-5FC5C552B8F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98</v>
      </c>
    </row>
    <row r="2" spans="1:60" ht="24.95" customHeight="1" x14ac:dyDescent="0.2">
      <c r="A2" s="49" t="s">
        <v>8</v>
      </c>
      <c r="B2" s="48" t="s">
        <v>43</v>
      </c>
      <c r="C2" s="262" t="s">
        <v>44</v>
      </c>
      <c r="D2" s="263"/>
      <c r="E2" s="263"/>
      <c r="F2" s="263"/>
      <c r="G2" s="264"/>
      <c r="AG2" t="s">
        <v>99</v>
      </c>
    </row>
    <row r="3" spans="1:60" ht="24.95" customHeight="1" x14ac:dyDescent="0.2">
      <c r="A3" s="49" t="s">
        <v>9</v>
      </c>
      <c r="B3" s="48" t="s">
        <v>58</v>
      </c>
      <c r="C3" s="262" t="s">
        <v>59</v>
      </c>
      <c r="D3" s="263"/>
      <c r="E3" s="263"/>
      <c r="F3" s="263"/>
      <c r="G3" s="264"/>
      <c r="AC3" s="122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60</v>
      </c>
      <c r="C4" s="265" t="s">
        <v>61</v>
      </c>
      <c r="D4" s="266"/>
      <c r="E4" s="266"/>
      <c r="F4" s="266"/>
      <c r="G4" s="267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8" t="s">
        <v>123</v>
      </c>
      <c r="B8" s="169" t="s">
        <v>77</v>
      </c>
      <c r="C8" s="183" t="s">
        <v>78</v>
      </c>
      <c r="D8" s="170"/>
      <c r="E8" s="171"/>
      <c r="F8" s="172"/>
      <c r="G8" s="172">
        <f>SUMIF(AG9:AG58,"&lt;&gt;NOR",G9:G58)</f>
        <v>0</v>
      </c>
      <c r="H8" s="172"/>
      <c r="I8" s="172">
        <f>SUM(I9:I58)</f>
        <v>0</v>
      </c>
      <c r="J8" s="172"/>
      <c r="K8" s="172">
        <f>SUM(K9:K58)</f>
        <v>0</v>
      </c>
      <c r="L8" s="172"/>
      <c r="M8" s="172">
        <f>SUM(M9:M58)</f>
        <v>0</v>
      </c>
      <c r="N8" s="172"/>
      <c r="O8" s="172">
        <f>SUM(O9:O58)</f>
        <v>0.4</v>
      </c>
      <c r="P8" s="172"/>
      <c r="Q8" s="172">
        <f>SUM(Q9:Q58)</f>
        <v>0</v>
      </c>
      <c r="R8" s="172"/>
      <c r="S8" s="172"/>
      <c r="T8" s="173"/>
      <c r="U8" s="167"/>
      <c r="V8" s="167">
        <f>SUM(V9:V58)</f>
        <v>16.75</v>
      </c>
      <c r="W8" s="167"/>
      <c r="X8" s="167"/>
      <c r="AG8" t="s">
        <v>124</v>
      </c>
    </row>
    <row r="9" spans="1:60" outlineLevel="1" x14ac:dyDescent="0.2">
      <c r="A9" s="174">
        <v>1</v>
      </c>
      <c r="B9" s="175" t="s">
        <v>125</v>
      </c>
      <c r="C9" s="184" t="s">
        <v>126</v>
      </c>
      <c r="D9" s="176" t="s">
        <v>127</v>
      </c>
      <c r="E9" s="177">
        <v>2.5009999999999999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128</v>
      </c>
      <c r="T9" s="180" t="s">
        <v>128</v>
      </c>
      <c r="U9" s="156">
        <v>4.6550000000000002</v>
      </c>
      <c r="V9" s="156">
        <f>ROUND(E9*U9,2)</f>
        <v>11.64</v>
      </c>
      <c r="W9" s="156"/>
      <c r="X9" s="156" t="s">
        <v>129</v>
      </c>
      <c r="Y9" s="147"/>
      <c r="Z9" s="147"/>
      <c r="AA9" s="147"/>
      <c r="AB9" s="147"/>
      <c r="AC9" s="147"/>
      <c r="AD9" s="147"/>
      <c r="AE9" s="147"/>
      <c r="AF9" s="147"/>
      <c r="AG9" s="147" t="s">
        <v>130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5" t="s">
        <v>131</v>
      </c>
      <c r="D10" s="157"/>
      <c r="E10" s="158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132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5" t="s">
        <v>133</v>
      </c>
      <c r="D11" s="157"/>
      <c r="E11" s="158">
        <v>2</v>
      </c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132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85" t="s">
        <v>134</v>
      </c>
      <c r="D12" s="157"/>
      <c r="E12" s="158">
        <v>0.2</v>
      </c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132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186" t="s">
        <v>135</v>
      </c>
      <c r="D13" s="159"/>
      <c r="E13" s="160">
        <v>2.2000000000000002</v>
      </c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132</v>
      </c>
      <c r="AH13" s="147">
        <v>1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185" t="s">
        <v>136</v>
      </c>
      <c r="D14" s="157"/>
      <c r="E14" s="158">
        <v>4.4999999999999998E-2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132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185" t="s">
        <v>137</v>
      </c>
      <c r="D15" s="157"/>
      <c r="E15" s="158">
        <v>0.25600000000000001</v>
      </c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132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86" t="s">
        <v>135</v>
      </c>
      <c r="D16" s="159"/>
      <c r="E16" s="160">
        <v>0.30099999999999999</v>
      </c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132</v>
      </c>
      <c r="AH16" s="147">
        <v>1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74">
        <v>2</v>
      </c>
      <c r="B17" s="175" t="s">
        <v>138</v>
      </c>
      <c r="C17" s="184" t="s">
        <v>139</v>
      </c>
      <c r="D17" s="176" t="s">
        <v>127</v>
      </c>
      <c r="E17" s="177">
        <v>2.5009999999999999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79"/>
      <c r="S17" s="179" t="s">
        <v>128</v>
      </c>
      <c r="T17" s="180" t="s">
        <v>128</v>
      </c>
      <c r="U17" s="156">
        <v>0.66800000000000004</v>
      </c>
      <c r="V17" s="156">
        <f>ROUND(E17*U17,2)</f>
        <v>1.67</v>
      </c>
      <c r="W17" s="156"/>
      <c r="X17" s="156" t="s">
        <v>129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140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185" t="s">
        <v>141</v>
      </c>
      <c r="D18" s="157"/>
      <c r="E18" s="158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132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185" t="s">
        <v>142</v>
      </c>
      <c r="D19" s="157"/>
      <c r="E19" s="158">
        <v>2.5009999999999999</v>
      </c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132</v>
      </c>
      <c r="AH19" s="147">
        <v>5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4">
        <v>3</v>
      </c>
      <c r="B20" s="175" t="s">
        <v>143</v>
      </c>
      <c r="C20" s="184" t="s">
        <v>144</v>
      </c>
      <c r="D20" s="176" t="s">
        <v>127</v>
      </c>
      <c r="E20" s="177">
        <v>2.5009999999999999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 t="s">
        <v>128</v>
      </c>
      <c r="T20" s="180" t="s">
        <v>128</v>
      </c>
      <c r="U20" s="156">
        <v>0.59099999999999997</v>
      </c>
      <c r="V20" s="156">
        <f>ROUND(E20*U20,2)</f>
        <v>1.48</v>
      </c>
      <c r="W20" s="156"/>
      <c r="X20" s="156" t="s">
        <v>129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140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85" t="s">
        <v>141</v>
      </c>
      <c r="D21" s="157"/>
      <c r="E21" s="158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132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85" t="s">
        <v>142</v>
      </c>
      <c r="D22" s="157"/>
      <c r="E22" s="158">
        <v>2.5009999999999999</v>
      </c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132</v>
      </c>
      <c r="AH22" s="147">
        <v>5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4">
        <v>4</v>
      </c>
      <c r="B23" s="175" t="s">
        <v>145</v>
      </c>
      <c r="C23" s="184" t="s">
        <v>146</v>
      </c>
      <c r="D23" s="176" t="s">
        <v>127</v>
      </c>
      <c r="E23" s="177">
        <v>2.5009999999999999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/>
      <c r="S23" s="179" t="s">
        <v>128</v>
      </c>
      <c r="T23" s="180" t="s">
        <v>128</v>
      </c>
      <c r="U23" s="156">
        <v>0.65200000000000002</v>
      </c>
      <c r="V23" s="156">
        <f>ROUND(E23*U23,2)</f>
        <v>1.63</v>
      </c>
      <c r="W23" s="156"/>
      <c r="X23" s="156" t="s">
        <v>129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140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5" t="s">
        <v>141</v>
      </c>
      <c r="D24" s="157"/>
      <c r="E24" s="158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132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85" t="s">
        <v>142</v>
      </c>
      <c r="D25" s="157"/>
      <c r="E25" s="158">
        <v>2.5009999999999999</v>
      </c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132</v>
      </c>
      <c r="AH25" s="147">
        <v>5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4">
        <v>5</v>
      </c>
      <c r="B26" s="175" t="s">
        <v>147</v>
      </c>
      <c r="C26" s="184" t="s">
        <v>148</v>
      </c>
      <c r="D26" s="176" t="s">
        <v>127</v>
      </c>
      <c r="E26" s="177">
        <v>2.5009999999999999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9">
        <v>0</v>
      </c>
      <c r="O26" s="179">
        <f>ROUND(E26*N26,2)</f>
        <v>0</v>
      </c>
      <c r="P26" s="179">
        <v>0</v>
      </c>
      <c r="Q26" s="179">
        <f>ROUND(E26*P26,2)</f>
        <v>0</v>
      </c>
      <c r="R26" s="179"/>
      <c r="S26" s="179" t="s">
        <v>128</v>
      </c>
      <c r="T26" s="180" t="s">
        <v>128</v>
      </c>
      <c r="U26" s="156">
        <v>3.1E-2</v>
      </c>
      <c r="V26" s="156">
        <f>ROUND(E26*U26,2)</f>
        <v>0.08</v>
      </c>
      <c r="W26" s="156"/>
      <c r="X26" s="156" t="s">
        <v>129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140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1" x14ac:dyDescent="0.2">
      <c r="A27" s="154"/>
      <c r="B27" s="155"/>
      <c r="C27" s="259" t="s">
        <v>149</v>
      </c>
      <c r="D27" s="260"/>
      <c r="E27" s="260"/>
      <c r="F27" s="260"/>
      <c r="G27" s="260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47"/>
      <c r="Z27" s="147"/>
      <c r="AA27" s="147"/>
      <c r="AB27" s="147"/>
      <c r="AC27" s="147"/>
      <c r="AD27" s="147"/>
      <c r="AE27" s="147"/>
      <c r="AF27" s="147"/>
      <c r="AG27" s="147" t="s">
        <v>150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81" t="str">
        <f>C27</f>
        <v>Uložení sypaniny do násypů nebo na skládku s rozprostřením sypaniny ve vrstvách a s hrubým urovnáním.</v>
      </c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185" t="s">
        <v>141</v>
      </c>
      <c r="D28" s="157"/>
      <c r="E28" s="158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132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185" t="s">
        <v>142</v>
      </c>
      <c r="D29" s="157"/>
      <c r="E29" s="158">
        <v>2.5009999999999999</v>
      </c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47"/>
      <c r="Z29" s="147"/>
      <c r="AA29" s="147"/>
      <c r="AB29" s="147"/>
      <c r="AC29" s="147"/>
      <c r="AD29" s="147"/>
      <c r="AE29" s="147"/>
      <c r="AF29" s="147"/>
      <c r="AG29" s="147" t="s">
        <v>132</v>
      </c>
      <c r="AH29" s="147">
        <v>5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2.5" outlineLevel="1" x14ac:dyDescent="0.2">
      <c r="A30" s="174">
        <v>6</v>
      </c>
      <c r="B30" s="175" t="s">
        <v>151</v>
      </c>
      <c r="C30" s="184" t="s">
        <v>152</v>
      </c>
      <c r="D30" s="176" t="s">
        <v>127</v>
      </c>
      <c r="E30" s="177">
        <v>2.5009999999999999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0</v>
      </c>
      <c r="N30" s="179">
        <v>0</v>
      </c>
      <c r="O30" s="179">
        <f>ROUND(E30*N30,2)</f>
        <v>0</v>
      </c>
      <c r="P30" s="179">
        <v>0</v>
      </c>
      <c r="Q30" s="179">
        <f>ROUND(E30*P30,2)</f>
        <v>0</v>
      </c>
      <c r="R30" s="179"/>
      <c r="S30" s="179" t="s">
        <v>128</v>
      </c>
      <c r="T30" s="180" t="s">
        <v>128</v>
      </c>
      <c r="U30" s="156">
        <v>1.0999999999999999E-2</v>
      </c>
      <c r="V30" s="156">
        <f>ROUND(E30*U30,2)</f>
        <v>0.03</v>
      </c>
      <c r="W30" s="156"/>
      <c r="X30" s="156" t="s">
        <v>129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140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5" t="s">
        <v>141</v>
      </c>
      <c r="D31" s="157"/>
      <c r="E31" s="158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47"/>
      <c r="Z31" s="147"/>
      <c r="AA31" s="147"/>
      <c r="AB31" s="147"/>
      <c r="AC31" s="147"/>
      <c r="AD31" s="147"/>
      <c r="AE31" s="147"/>
      <c r="AF31" s="147"/>
      <c r="AG31" s="147" t="s">
        <v>132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185" t="s">
        <v>142</v>
      </c>
      <c r="D32" s="157"/>
      <c r="E32" s="158">
        <v>2.5009999999999999</v>
      </c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47"/>
      <c r="Z32" s="147"/>
      <c r="AA32" s="147"/>
      <c r="AB32" s="147"/>
      <c r="AC32" s="147"/>
      <c r="AD32" s="147"/>
      <c r="AE32" s="147"/>
      <c r="AF32" s="147"/>
      <c r="AG32" s="147" t="s">
        <v>132</v>
      </c>
      <c r="AH32" s="147">
        <v>5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4">
        <v>7</v>
      </c>
      <c r="B33" s="175" t="s">
        <v>153</v>
      </c>
      <c r="C33" s="184" t="s">
        <v>154</v>
      </c>
      <c r="D33" s="176" t="s">
        <v>127</v>
      </c>
      <c r="E33" s="177">
        <v>25.01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79"/>
      <c r="S33" s="179" t="s">
        <v>128</v>
      </c>
      <c r="T33" s="180" t="s">
        <v>128</v>
      </c>
      <c r="U33" s="156">
        <v>0</v>
      </c>
      <c r="V33" s="156">
        <f>ROUND(E33*U33,2)</f>
        <v>0</v>
      </c>
      <c r="W33" s="156"/>
      <c r="X33" s="156" t="s">
        <v>129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140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185" t="s">
        <v>155</v>
      </c>
      <c r="D34" s="157"/>
      <c r="E34" s="158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47"/>
      <c r="Z34" s="147"/>
      <c r="AA34" s="147"/>
      <c r="AB34" s="147"/>
      <c r="AC34" s="147"/>
      <c r="AD34" s="147"/>
      <c r="AE34" s="147"/>
      <c r="AF34" s="147"/>
      <c r="AG34" s="147" t="s">
        <v>132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185" t="s">
        <v>156</v>
      </c>
      <c r="D35" s="157"/>
      <c r="E35" s="158">
        <v>2.5009999999999999</v>
      </c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132</v>
      </c>
      <c r="AH35" s="147">
        <v>5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186" t="s">
        <v>135</v>
      </c>
      <c r="D36" s="159"/>
      <c r="E36" s="160">
        <v>2.5009999999999999</v>
      </c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47"/>
      <c r="Z36" s="147"/>
      <c r="AA36" s="147"/>
      <c r="AB36" s="147"/>
      <c r="AC36" s="147"/>
      <c r="AD36" s="147"/>
      <c r="AE36" s="147"/>
      <c r="AF36" s="147"/>
      <c r="AG36" s="147" t="s">
        <v>132</v>
      </c>
      <c r="AH36" s="147">
        <v>1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87" t="s">
        <v>157</v>
      </c>
      <c r="D37" s="161"/>
      <c r="E37" s="162">
        <v>22.509</v>
      </c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47"/>
      <c r="Z37" s="147"/>
      <c r="AA37" s="147"/>
      <c r="AB37" s="147"/>
      <c r="AC37" s="147"/>
      <c r="AD37" s="147"/>
      <c r="AE37" s="147"/>
      <c r="AF37" s="147"/>
      <c r="AG37" s="147" t="s">
        <v>132</v>
      </c>
      <c r="AH37" s="147">
        <v>4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74">
        <v>8</v>
      </c>
      <c r="B38" s="175" t="s">
        <v>158</v>
      </c>
      <c r="C38" s="184" t="s">
        <v>159</v>
      </c>
      <c r="D38" s="176" t="s">
        <v>127</v>
      </c>
      <c r="E38" s="177">
        <v>2.5009999999999999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9">
        <v>0</v>
      </c>
      <c r="O38" s="179">
        <f>ROUND(E38*N38,2)</f>
        <v>0</v>
      </c>
      <c r="P38" s="179">
        <v>0</v>
      </c>
      <c r="Q38" s="179">
        <f>ROUND(E38*P38,2)</f>
        <v>0</v>
      </c>
      <c r="R38" s="179"/>
      <c r="S38" s="179" t="s">
        <v>128</v>
      </c>
      <c r="T38" s="180" t="s">
        <v>128</v>
      </c>
      <c r="U38" s="156">
        <v>0</v>
      </c>
      <c r="V38" s="156">
        <f>ROUND(E38*U38,2)</f>
        <v>0</v>
      </c>
      <c r="W38" s="156"/>
      <c r="X38" s="156" t="s">
        <v>129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140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85" t="s">
        <v>155</v>
      </c>
      <c r="D39" s="157"/>
      <c r="E39" s="158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47"/>
      <c r="Z39" s="147"/>
      <c r="AA39" s="147"/>
      <c r="AB39" s="147"/>
      <c r="AC39" s="147"/>
      <c r="AD39" s="147"/>
      <c r="AE39" s="147"/>
      <c r="AF39" s="147"/>
      <c r="AG39" s="147" t="s">
        <v>132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85" t="s">
        <v>156</v>
      </c>
      <c r="D40" s="157"/>
      <c r="E40" s="158">
        <v>2.5009999999999999</v>
      </c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47"/>
      <c r="Z40" s="147"/>
      <c r="AA40" s="147"/>
      <c r="AB40" s="147"/>
      <c r="AC40" s="147"/>
      <c r="AD40" s="147"/>
      <c r="AE40" s="147"/>
      <c r="AF40" s="147"/>
      <c r="AG40" s="147" t="s">
        <v>132</v>
      </c>
      <c r="AH40" s="147">
        <v>5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4">
        <v>9</v>
      </c>
      <c r="B41" s="175" t="s">
        <v>160</v>
      </c>
      <c r="C41" s="184" t="s">
        <v>161</v>
      </c>
      <c r="D41" s="176" t="s">
        <v>127</v>
      </c>
      <c r="E41" s="177">
        <v>0.2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79"/>
      <c r="S41" s="179" t="s">
        <v>128</v>
      </c>
      <c r="T41" s="180" t="s">
        <v>128</v>
      </c>
      <c r="U41" s="156">
        <v>0.20200000000000001</v>
      </c>
      <c r="V41" s="156">
        <f>ROUND(E41*U41,2)</f>
        <v>0.04</v>
      </c>
      <c r="W41" s="156"/>
      <c r="X41" s="156" t="s">
        <v>129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140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259" t="s">
        <v>162</v>
      </c>
      <c r="D42" s="260"/>
      <c r="E42" s="260"/>
      <c r="F42" s="260"/>
      <c r="G42" s="260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47"/>
      <c r="Z42" s="147"/>
      <c r="AA42" s="147"/>
      <c r="AB42" s="147"/>
      <c r="AC42" s="147"/>
      <c r="AD42" s="147"/>
      <c r="AE42" s="147"/>
      <c r="AF42" s="147"/>
      <c r="AG42" s="147" t="s">
        <v>150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185" t="s">
        <v>163</v>
      </c>
      <c r="D43" s="157"/>
      <c r="E43" s="158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47"/>
      <c r="Z43" s="147"/>
      <c r="AA43" s="147"/>
      <c r="AB43" s="147"/>
      <c r="AC43" s="147"/>
      <c r="AD43" s="147"/>
      <c r="AE43" s="147"/>
      <c r="AF43" s="147"/>
      <c r="AG43" s="147" t="s">
        <v>132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5" t="s">
        <v>134</v>
      </c>
      <c r="D44" s="157"/>
      <c r="E44" s="158">
        <v>0.2</v>
      </c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47"/>
      <c r="Z44" s="147"/>
      <c r="AA44" s="147"/>
      <c r="AB44" s="147"/>
      <c r="AC44" s="147"/>
      <c r="AD44" s="147"/>
      <c r="AE44" s="147"/>
      <c r="AF44" s="147"/>
      <c r="AG44" s="147" t="s">
        <v>132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4">
        <v>10</v>
      </c>
      <c r="B45" s="175" t="s">
        <v>164</v>
      </c>
      <c r="C45" s="184" t="s">
        <v>165</v>
      </c>
      <c r="D45" s="176" t="s">
        <v>166</v>
      </c>
      <c r="E45" s="177">
        <v>0.39600000000000002</v>
      </c>
      <c r="F45" s="178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21</v>
      </c>
      <c r="M45" s="179">
        <f>G45*(1+L45/100)</f>
        <v>0</v>
      </c>
      <c r="N45" s="179">
        <v>1</v>
      </c>
      <c r="O45" s="179">
        <f>ROUND(E45*N45,2)</f>
        <v>0.4</v>
      </c>
      <c r="P45" s="179">
        <v>0</v>
      </c>
      <c r="Q45" s="179">
        <f>ROUND(E45*P45,2)</f>
        <v>0</v>
      </c>
      <c r="R45" s="179"/>
      <c r="S45" s="179" t="s">
        <v>167</v>
      </c>
      <c r="T45" s="180" t="s">
        <v>128</v>
      </c>
      <c r="U45" s="156">
        <v>0</v>
      </c>
      <c r="V45" s="156">
        <f>ROUND(E45*U45,2)</f>
        <v>0</v>
      </c>
      <c r="W45" s="156"/>
      <c r="X45" s="156" t="s">
        <v>168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169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188" t="s">
        <v>170</v>
      </c>
      <c r="D46" s="163"/>
      <c r="E46" s="164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47"/>
      <c r="Z46" s="147"/>
      <c r="AA46" s="147"/>
      <c r="AB46" s="147"/>
      <c r="AC46" s="147"/>
      <c r="AD46" s="147"/>
      <c r="AE46" s="147"/>
      <c r="AF46" s="147"/>
      <c r="AG46" s="147" t="s">
        <v>132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89" t="s">
        <v>171</v>
      </c>
      <c r="D47" s="163"/>
      <c r="E47" s="164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47"/>
      <c r="Z47" s="147"/>
      <c r="AA47" s="147"/>
      <c r="AB47" s="147"/>
      <c r="AC47" s="147"/>
      <c r="AD47" s="147"/>
      <c r="AE47" s="147"/>
      <c r="AF47" s="147"/>
      <c r="AG47" s="147" t="s">
        <v>132</v>
      </c>
      <c r="AH47" s="147">
        <v>2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89" t="s">
        <v>172</v>
      </c>
      <c r="D48" s="163"/>
      <c r="E48" s="164">
        <v>0.2</v>
      </c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47"/>
      <c r="Z48" s="147"/>
      <c r="AA48" s="147"/>
      <c r="AB48" s="147"/>
      <c r="AC48" s="147"/>
      <c r="AD48" s="147"/>
      <c r="AE48" s="147"/>
      <c r="AF48" s="147"/>
      <c r="AG48" s="147" t="s">
        <v>132</v>
      </c>
      <c r="AH48" s="147">
        <v>2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190" t="s">
        <v>173</v>
      </c>
      <c r="D49" s="165"/>
      <c r="E49" s="166">
        <v>0.2</v>
      </c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47"/>
      <c r="Z49" s="147"/>
      <c r="AA49" s="147"/>
      <c r="AB49" s="147"/>
      <c r="AC49" s="147"/>
      <c r="AD49" s="147"/>
      <c r="AE49" s="147"/>
      <c r="AF49" s="147"/>
      <c r="AG49" s="147" t="s">
        <v>132</v>
      </c>
      <c r="AH49" s="147">
        <v>3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88" t="s">
        <v>174</v>
      </c>
      <c r="D50" s="163"/>
      <c r="E50" s="164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47"/>
      <c r="Z50" s="147"/>
      <c r="AA50" s="147"/>
      <c r="AB50" s="147"/>
      <c r="AC50" s="147"/>
      <c r="AD50" s="147"/>
      <c r="AE50" s="147"/>
      <c r="AF50" s="147"/>
      <c r="AG50" s="147" t="s">
        <v>132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5" t="s">
        <v>175</v>
      </c>
      <c r="D51" s="157"/>
      <c r="E51" s="158">
        <v>0.36</v>
      </c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47"/>
      <c r="Z51" s="147"/>
      <c r="AA51" s="147"/>
      <c r="AB51" s="147"/>
      <c r="AC51" s="147"/>
      <c r="AD51" s="147"/>
      <c r="AE51" s="147"/>
      <c r="AF51" s="147"/>
      <c r="AG51" s="147" t="s">
        <v>132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86" t="s">
        <v>135</v>
      </c>
      <c r="D52" s="159"/>
      <c r="E52" s="160">
        <v>0.36</v>
      </c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47"/>
      <c r="Z52" s="147"/>
      <c r="AA52" s="147"/>
      <c r="AB52" s="147"/>
      <c r="AC52" s="147"/>
      <c r="AD52" s="147"/>
      <c r="AE52" s="147"/>
      <c r="AF52" s="147"/>
      <c r="AG52" s="147" t="s">
        <v>132</v>
      </c>
      <c r="AH52" s="147">
        <v>1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7" t="s">
        <v>176</v>
      </c>
      <c r="D53" s="161"/>
      <c r="E53" s="162">
        <v>3.5999999999999997E-2</v>
      </c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47"/>
      <c r="Z53" s="147"/>
      <c r="AA53" s="147"/>
      <c r="AB53" s="147"/>
      <c r="AC53" s="147"/>
      <c r="AD53" s="147"/>
      <c r="AE53" s="147"/>
      <c r="AF53" s="147"/>
      <c r="AG53" s="147" t="s">
        <v>132</v>
      </c>
      <c r="AH53" s="147">
        <v>4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74">
        <v>11</v>
      </c>
      <c r="B54" s="175" t="s">
        <v>177</v>
      </c>
      <c r="C54" s="184" t="s">
        <v>178</v>
      </c>
      <c r="D54" s="176" t="s">
        <v>179</v>
      </c>
      <c r="E54" s="177">
        <v>10.16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9">
        <v>0</v>
      </c>
      <c r="O54" s="179">
        <f>ROUND(E54*N54,2)</f>
        <v>0</v>
      </c>
      <c r="P54" s="179">
        <v>0</v>
      </c>
      <c r="Q54" s="179">
        <f>ROUND(E54*P54,2)</f>
        <v>0</v>
      </c>
      <c r="R54" s="179"/>
      <c r="S54" s="179" t="s">
        <v>128</v>
      </c>
      <c r="T54" s="180" t="s">
        <v>128</v>
      </c>
      <c r="U54" s="156">
        <v>1.7999999999999999E-2</v>
      </c>
      <c r="V54" s="156">
        <f>ROUND(E54*U54,2)</f>
        <v>0.18</v>
      </c>
      <c r="W54" s="156"/>
      <c r="X54" s="156" t="s">
        <v>129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130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85" t="s">
        <v>131</v>
      </c>
      <c r="D55" s="157"/>
      <c r="E55" s="158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47"/>
      <c r="Z55" s="147"/>
      <c r="AA55" s="147"/>
      <c r="AB55" s="147"/>
      <c r="AC55" s="147"/>
      <c r="AD55" s="147"/>
      <c r="AE55" s="147"/>
      <c r="AF55" s="147"/>
      <c r="AG55" s="147" t="s">
        <v>132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85" t="s">
        <v>180</v>
      </c>
      <c r="D56" s="157"/>
      <c r="E56" s="158">
        <v>2</v>
      </c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47"/>
      <c r="Z56" s="147"/>
      <c r="AA56" s="147"/>
      <c r="AB56" s="147"/>
      <c r="AC56" s="147"/>
      <c r="AD56" s="147"/>
      <c r="AE56" s="147"/>
      <c r="AF56" s="147"/>
      <c r="AG56" s="147" t="s">
        <v>132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5" t="s">
        <v>181</v>
      </c>
      <c r="D57" s="157"/>
      <c r="E57" s="158">
        <v>8.16</v>
      </c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47"/>
      <c r="Z57" s="147"/>
      <c r="AA57" s="147"/>
      <c r="AB57" s="147"/>
      <c r="AC57" s="147"/>
      <c r="AD57" s="147"/>
      <c r="AE57" s="147"/>
      <c r="AF57" s="147"/>
      <c r="AG57" s="147" t="s">
        <v>132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186" t="s">
        <v>135</v>
      </c>
      <c r="D58" s="159"/>
      <c r="E58" s="160">
        <v>10.16</v>
      </c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47"/>
      <c r="Z58" s="147"/>
      <c r="AA58" s="147"/>
      <c r="AB58" s="147"/>
      <c r="AC58" s="147"/>
      <c r="AD58" s="147"/>
      <c r="AE58" s="147"/>
      <c r="AF58" s="147"/>
      <c r="AG58" s="147" t="s">
        <v>132</v>
      </c>
      <c r="AH58" s="147">
        <v>1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x14ac:dyDescent="0.2">
      <c r="A59" s="168" t="s">
        <v>123</v>
      </c>
      <c r="B59" s="169" t="s">
        <v>79</v>
      </c>
      <c r="C59" s="183" t="s">
        <v>80</v>
      </c>
      <c r="D59" s="170"/>
      <c r="E59" s="171"/>
      <c r="F59" s="172"/>
      <c r="G59" s="172">
        <f>SUMIF(AG60:AG84,"&lt;&gt;NOR",G60:G84)</f>
        <v>0</v>
      </c>
      <c r="H59" s="172"/>
      <c r="I59" s="172">
        <f>SUM(I60:I84)</f>
        <v>0</v>
      </c>
      <c r="J59" s="172"/>
      <c r="K59" s="172">
        <f>SUM(K60:K84)</f>
        <v>0</v>
      </c>
      <c r="L59" s="172"/>
      <c r="M59" s="172">
        <f>SUM(M60:M84)</f>
        <v>0</v>
      </c>
      <c r="N59" s="172"/>
      <c r="O59" s="172">
        <f>SUM(O60:O84)</f>
        <v>7.14</v>
      </c>
      <c r="P59" s="172"/>
      <c r="Q59" s="172">
        <f>SUM(Q60:Q84)</f>
        <v>0</v>
      </c>
      <c r="R59" s="172"/>
      <c r="S59" s="172"/>
      <c r="T59" s="173"/>
      <c r="U59" s="167"/>
      <c r="V59" s="167">
        <f>SUM(V60:V84)</f>
        <v>8.39</v>
      </c>
      <c r="W59" s="167"/>
      <c r="X59" s="167"/>
      <c r="AG59" t="s">
        <v>124</v>
      </c>
    </row>
    <row r="60" spans="1:60" outlineLevel="1" x14ac:dyDescent="0.2">
      <c r="A60" s="174">
        <v>12</v>
      </c>
      <c r="B60" s="175" t="s">
        <v>182</v>
      </c>
      <c r="C60" s="184" t="s">
        <v>183</v>
      </c>
      <c r="D60" s="176" t="s">
        <v>184</v>
      </c>
      <c r="E60" s="177">
        <v>4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9">
        <v>1.6299999999999999E-3</v>
      </c>
      <c r="O60" s="179">
        <f>ROUND(E60*N60,2)</f>
        <v>0.01</v>
      </c>
      <c r="P60" s="179">
        <v>0</v>
      </c>
      <c r="Q60" s="179">
        <f>ROUND(E60*P60,2)</f>
        <v>0</v>
      </c>
      <c r="R60" s="179"/>
      <c r="S60" s="179" t="s">
        <v>128</v>
      </c>
      <c r="T60" s="180" t="s">
        <v>128</v>
      </c>
      <c r="U60" s="156">
        <v>0.4</v>
      </c>
      <c r="V60" s="156">
        <f>ROUND(E60*U60,2)</f>
        <v>1.6</v>
      </c>
      <c r="W60" s="156"/>
      <c r="X60" s="156" t="s">
        <v>129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140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85" t="s">
        <v>185</v>
      </c>
      <c r="D61" s="157"/>
      <c r="E61" s="158">
        <v>4</v>
      </c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47"/>
      <c r="Z61" s="147"/>
      <c r="AA61" s="147"/>
      <c r="AB61" s="147"/>
      <c r="AC61" s="147"/>
      <c r="AD61" s="147"/>
      <c r="AE61" s="147"/>
      <c r="AF61" s="147"/>
      <c r="AG61" s="147" t="s">
        <v>132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86" t="s">
        <v>135</v>
      </c>
      <c r="D62" s="159"/>
      <c r="E62" s="160">
        <v>4</v>
      </c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132</v>
      </c>
      <c r="AH62" s="147">
        <v>1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4">
        <v>13</v>
      </c>
      <c r="B63" s="175" t="s">
        <v>186</v>
      </c>
      <c r="C63" s="184" t="s">
        <v>187</v>
      </c>
      <c r="D63" s="176" t="s">
        <v>127</v>
      </c>
      <c r="E63" s="177">
        <v>2.4</v>
      </c>
      <c r="F63" s="178"/>
      <c r="G63" s="179">
        <f>ROUND(E63*F63,2)</f>
        <v>0</v>
      </c>
      <c r="H63" s="178"/>
      <c r="I63" s="179">
        <f>ROUND(E63*H63,2)</f>
        <v>0</v>
      </c>
      <c r="J63" s="178"/>
      <c r="K63" s="179">
        <f>ROUND(E63*J63,2)</f>
        <v>0</v>
      </c>
      <c r="L63" s="179">
        <v>21</v>
      </c>
      <c r="M63" s="179">
        <f>G63*(1+L63/100)</f>
        <v>0</v>
      </c>
      <c r="N63" s="179">
        <v>2.5249999999999999</v>
      </c>
      <c r="O63" s="179">
        <f>ROUND(E63*N63,2)</f>
        <v>6.06</v>
      </c>
      <c r="P63" s="179">
        <v>0</v>
      </c>
      <c r="Q63" s="179">
        <f>ROUND(E63*P63,2)</f>
        <v>0</v>
      </c>
      <c r="R63" s="179"/>
      <c r="S63" s="179" t="s">
        <v>128</v>
      </c>
      <c r="T63" s="180" t="s">
        <v>128</v>
      </c>
      <c r="U63" s="156">
        <v>0.47699999999999998</v>
      </c>
      <c r="V63" s="156">
        <f>ROUND(E63*U63,2)</f>
        <v>1.1399999999999999</v>
      </c>
      <c r="W63" s="156"/>
      <c r="X63" s="156" t="s">
        <v>129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140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259" t="s">
        <v>188</v>
      </c>
      <c r="D64" s="260"/>
      <c r="E64" s="260"/>
      <c r="F64" s="260"/>
      <c r="G64" s="260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47"/>
      <c r="Z64" s="147"/>
      <c r="AA64" s="147"/>
      <c r="AB64" s="147"/>
      <c r="AC64" s="147"/>
      <c r="AD64" s="147"/>
      <c r="AE64" s="147"/>
      <c r="AF64" s="147"/>
      <c r="AG64" s="147" t="s">
        <v>150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185" t="s">
        <v>189</v>
      </c>
      <c r="D65" s="157"/>
      <c r="E65" s="158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47"/>
      <c r="Z65" s="147"/>
      <c r="AA65" s="147"/>
      <c r="AB65" s="147"/>
      <c r="AC65" s="147"/>
      <c r="AD65" s="147"/>
      <c r="AE65" s="147"/>
      <c r="AF65" s="147"/>
      <c r="AG65" s="147" t="s">
        <v>132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185" t="s">
        <v>133</v>
      </c>
      <c r="D66" s="157"/>
      <c r="E66" s="158">
        <v>2</v>
      </c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47"/>
      <c r="Z66" s="147"/>
      <c r="AA66" s="147"/>
      <c r="AB66" s="147"/>
      <c r="AC66" s="147"/>
      <c r="AD66" s="147"/>
      <c r="AE66" s="147"/>
      <c r="AF66" s="147"/>
      <c r="AG66" s="147" t="s">
        <v>132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6" t="s">
        <v>135</v>
      </c>
      <c r="D67" s="159"/>
      <c r="E67" s="160">
        <v>2</v>
      </c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47"/>
      <c r="Z67" s="147"/>
      <c r="AA67" s="147"/>
      <c r="AB67" s="147"/>
      <c r="AC67" s="147"/>
      <c r="AD67" s="147"/>
      <c r="AE67" s="147"/>
      <c r="AF67" s="147"/>
      <c r="AG67" s="147" t="s">
        <v>132</v>
      </c>
      <c r="AH67" s="147">
        <v>1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87" t="s">
        <v>190</v>
      </c>
      <c r="D68" s="161"/>
      <c r="E68" s="162">
        <v>0.4</v>
      </c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132</v>
      </c>
      <c r="AH68" s="147">
        <v>4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4">
        <v>14</v>
      </c>
      <c r="B69" s="175" t="s">
        <v>191</v>
      </c>
      <c r="C69" s="184" t="s">
        <v>192</v>
      </c>
      <c r="D69" s="176" t="s">
        <v>179</v>
      </c>
      <c r="E69" s="177">
        <v>4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9">
        <v>3.9199999999999999E-2</v>
      </c>
      <c r="O69" s="179">
        <f>ROUND(E69*N69,2)</f>
        <v>0.16</v>
      </c>
      <c r="P69" s="179">
        <v>0</v>
      </c>
      <c r="Q69" s="179">
        <f>ROUND(E69*P69,2)</f>
        <v>0</v>
      </c>
      <c r="R69" s="179"/>
      <c r="S69" s="179" t="s">
        <v>128</v>
      </c>
      <c r="T69" s="180" t="s">
        <v>128</v>
      </c>
      <c r="U69" s="156">
        <v>1.05</v>
      </c>
      <c r="V69" s="156">
        <f>ROUND(E69*U69,2)</f>
        <v>4.2</v>
      </c>
      <c r="W69" s="156"/>
      <c r="X69" s="156" t="s">
        <v>129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140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185" t="s">
        <v>189</v>
      </c>
      <c r="D70" s="157"/>
      <c r="E70" s="158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47"/>
      <c r="Z70" s="147"/>
      <c r="AA70" s="147"/>
      <c r="AB70" s="147"/>
      <c r="AC70" s="147"/>
      <c r="AD70" s="147"/>
      <c r="AE70" s="147"/>
      <c r="AF70" s="147"/>
      <c r="AG70" s="147" t="s">
        <v>132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5" t="s">
        <v>193</v>
      </c>
      <c r="D71" s="157"/>
      <c r="E71" s="158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47"/>
      <c r="Z71" s="147"/>
      <c r="AA71" s="147"/>
      <c r="AB71" s="147"/>
      <c r="AC71" s="147"/>
      <c r="AD71" s="147"/>
      <c r="AE71" s="147"/>
      <c r="AF71" s="147"/>
      <c r="AG71" s="147" t="s">
        <v>132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185" t="s">
        <v>194</v>
      </c>
      <c r="D72" s="157"/>
      <c r="E72" s="158">
        <v>4</v>
      </c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47"/>
      <c r="Z72" s="147"/>
      <c r="AA72" s="147"/>
      <c r="AB72" s="147"/>
      <c r="AC72" s="147"/>
      <c r="AD72" s="147"/>
      <c r="AE72" s="147"/>
      <c r="AF72" s="147"/>
      <c r="AG72" s="147" t="s">
        <v>132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186" t="s">
        <v>135</v>
      </c>
      <c r="D73" s="159"/>
      <c r="E73" s="160">
        <v>4</v>
      </c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47"/>
      <c r="Z73" s="147"/>
      <c r="AA73" s="147"/>
      <c r="AB73" s="147"/>
      <c r="AC73" s="147"/>
      <c r="AD73" s="147"/>
      <c r="AE73" s="147"/>
      <c r="AF73" s="147"/>
      <c r="AG73" s="147" t="s">
        <v>132</v>
      </c>
      <c r="AH73" s="147">
        <v>1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4">
        <v>15</v>
      </c>
      <c r="B74" s="175" t="s">
        <v>195</v>
      </c>
      <c r="C74" s="184" t="s">
        <v>196</v>
      </c>
      <c r="D74" s="176" t="s">
        <v>179</v>
      </c>
      <c r="E74" s="177">
        <v>4</v>
      </c>
      <c r="F74" s="178"/>
      <c r="G74" s="179">
        <f>ROUND(E74*F74,2)</f>
        <v>0</v>
      </c>
      <c r="H74" s="178"/>
      <c r="I74" s="179">
        <f>ROUND(E74*H74,2)</f>
        <v>0</v>
      </c>
      <c r="J74" s="178"/>
      <c r="K74" s="179">
        <f>ROUND(E74*J74,2)</f>
        <v>0</v>
      </c>
      <c r="L74" s="179">
        <v>21</v>
      </c>
      <c r="M74" s="179">
        <f>G74*(1+L74/100)</f>
        <v>0</v>
      </c>
      <c r="N74" s="179">
        <v>0</v>
      </c>
      <c r="O74" s="179">
        <f>ROUND(E74*N74,2)</f>
        <v>0</v>
      </c>
      <c r="P74" s="179">
        <v>0</v>
      </c>
      <c r="Q74" s="179">
        <f>ROUND(E74*P74,2)</f>
        <v>0</v>
      </c>
      <c r="R74" s="179"/>
      <c r="S74" s="179" t="s">
        <v>128</v>
      </c>
      <c r="T74" s="180" t="s">
        <v>128</v>
      </c>
      <c r="U74" s="156">
        <v>0.32</v>
      </c>
      <c r="V74" s="156">
        <f>ROUND(E74*U74,2)</f>
        <v>1.28</v>
      </c>
      <c r="W74" s="156"/>
      <c r="X74" s="156" t="s">
        <v>129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140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259" t="s">
        <v>197</v>
      </c>
      <c r="D75" s="260"/>
      <c r="E75" s="260"/>
      <c r="F75" s="260"/>
      <c r="G75" s="260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47"/>
      <c r="Z75" s="147"/>
      <c r="AA75" s="147"/>
      <c r="AB75" s="147"/>
      <c r="AC75" s="147"/>
      <c r="AD75" s="147"/>
      <c r="AE75" s="147"/>
      <c r="AF75" s="147"/>
      <c r="AG75" s="147" t="s">
        <v>150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185" t="s">
        <v>198</v>
      </c>
      <c r="D76" s="157"/>
      <c r="E76" s="158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47"/>
      <c r="Z76" s="147"/>
      <c r="AA76" s="147"/>
      <c r="AB76" s="147"/>
      <c r="AC76" s="147"/>
      <c r="AD76" s="147"/>
      <c r="AE76" s="147"/>
      <c r="AF76" s="147"/>
      <c r="AG76" s="147" t="s">
        <v>132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185" t="s">
        <v>199</v>
      </c>
      <c r="D77" s="157"/>
      <c r="E77" s="158">
        <v>4</v>
      </c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47"/>
      <c r="Z77" s="147"/>
      <c r="AA77" s="147"/>
      <c r="AB77" s="147"/>
      <c r="AC77" s="147"/>
      <c r="AD77" s="147"/>
      <c r="AE77" s="147"/>
      <c r="AF77" s="147"/>
      <c r="AG77" s="147" t="s">
        <v>132</v>
      </c>
      <c r="AH77" s="147">
        <v>5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86" t="s">
        <v>135</v>
      </c>
      <c r="D78" s="159"/>
      <c r="E78" s="160">
        <v>4</v>
      </c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47"/>
      <c r="Z78" s="147"/>
      <c r="AA78" s="147"/>
      <c r="AB78" s="147"/>
      <c r="AC78" s="147"/>
      <c r="AD78" s="147"/>
      <c r="AE78" s="147"/>
      <c r="AF78" s="147"/>
      <c r="AG78" s="147" t="s">
        <v>132</v>
      </c>
      <c r="AH78" s="147">
        <v>1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4">
        <v>16</v>
      </c>
      <c r="B79" s="175" t="s">
        <v>200</v>
      </c>
      <c r="C79" s="184" t="s">
        <v>201</v>
      </c>
      <c r="D79" s="176" t="s">
        <v>127</v>
      </c>
      <c r="E79" s="177">
        <v>0.36120000000000002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21</v>
      </c>
      <c r="M79" s="179">
        <f>G79*(1+L79/100)</f>
        <v>0</v>
      </c>
      <c r="N79" s="179">
        <v>2.5249999999999999</v>
      </c>
      <c r="O79" s="179">
        <f>ROUND(E79*N79,2)</f>
        <v>0.91</v>
      </c>
      <c r="P79" s="179">
        <v>0</v>
      </c>
      <c r="Q79" s="179">
        <f>ROUND(E79*P79,2)</f>
        <v>0</v>
      </c>
      <c r="R79" s="179"/>
      <c r="S79" s="179" t="s">
        <v>128</v>
      </c>
      <c r="T79" s="180" t="s">
        <v>128</v>
      </c>
      <c r="U79" s="156">
        <v>0.47699999999999998</v>
      </c>
      <c r="V79" s="156">
        <f>ROUND(E79*U79,2)</f>
        <v>0.17</v>
      </c>
      <c r="W79" s="156"/>
      <c r="X79" s="156" t="s">
        <v>129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140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185" t="s">
        <v>189</v>
      </c>
      <c r="D80" s="157"/>
      <c r="E80" s="158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47"/>
      <c r="Z80" s="147"/>
      <c r="AA80" s="147"/>
      <c r="AB80" s="147"/>
      <c r="AC80" s="147"/>
      <c r="AD80" s="147"/>
      <c r="AE80" s="147"/>
      <c r="AF80" s="147"/>
      <c r="AG80" s="147" t="s">
        <v>132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185" t="s">
        <v>202</v>
      </c>
      <c r="D81" s="157"/>
      <c r="E81" s="158">
        <v>4.4999999999999998E-2</v>
      </c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47"/>
      <c r="Z81" s="147"/>
      <c r="AA81" s="147"/>
      <c r="AB81" s="147"/>
      <c r="AC81" s="147"/>
      <c r="AD81" s="147"/>
      <c r="AE81" s="147"/>
      <c r="AF81" s="147"/>
      <c r="AG81" s="147" t="s">
        <v>132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85" t="s">
        <v>203</v>
      </c>
      <c r="D82" s="157"/>
      <c r="E82" s="158">
        <v>0.25600000000000001</v>
      </c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47"/>
      <c r="Z82" s="147"/>
      <c r="AA82" s="147"/>
      <c r="AB82" s="147"/>
      <c r="AC82" s="147"/>
      <c r="AD82" s="147"/>
      <c r="AE82" s="147"/>
      <c r="AF82" s="147"/>
      <c r="AG82" s="147" t="s">
        <v>132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86" t="s">
        <v>135</v>
      </c>
      <c r="D83" s="159"/>
      <c r="E83" s="160">
        <v>0.30099999999999999</v>
      </c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47"/>
      <c r="Z83" s="147"/>
      <c r="AA83" s="147"/>
      <c r="AB83" s="147"/>
      <c r="AC83" s="147"/>
      <c r="AD83" s="147"/>
      <c r="AE83" s="147"/>
      <c r="AF83" s="147"/>
      <c r="AG83" s="147" t="s">
        <v>132</v>
      </c>
      <c r="AH83" s="147">
        <v>1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187" t="s">
        <v>204</v>
      </c>
      <c r="D84" s="161"/>
      <c r="E84" s="162">
        <v>6.0199999999999997E-2</v>
      </c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47"/>
      <c r="Z84" s="147"/>
      <c r="AA84" s="147"/>
      <c r="AB84" s="147"/>
      <c r="AC84" s="147"/>
      <c r="AD84" s="147"/>
      <c r="AE84" s="147"/>
      <c r="AF84" s="147"/>
      <c r="AG84" s="147" t="s">
        <v>132</v>
      </c>
      <c r="AH84" s="147">
        <v>4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x14ac:dyDescent="0.2">
      <c r="A85" s="168" t="s">
        <v>123</v>
      </c>
      <c r="B85" s="169" t="s">
        <v>81</v>
      </c>
      <c r="C85" s="183" t="s">
        <v>82</v>
      </c>
      <c r="D85" s="170"/>
      <c r="E85" s="171"/>
      <c r="F85" s="172"/>
      <c r="G85" s="172">
        <f>SUMIF(AG86:AG108,"&lt;&gt;NOR",G86:G108)</f>
        <v>0</v>
      </c>
      <c r="H85" s="172"/>
      <c r="I85" s="172">
        <f>SUM(I86:I108)</f>
        <v>0</v>
      </c>
      <c r="J85" s="172"/>
      <c r="K85" s="172">
        <f>SUM(K86:K108)</f>
        <v>0</v>
      </c>
      <c r="L85" s="172"/>
      <c r="M85" s="172">
        <f>SUM(M86:M108)</f>
        <v>0</v>
      </c>
      <c r="N85" s="172"/>
      <c r="O85" s="172">
        <f>SUM(O86:O108)</f>
        <v>4.5199999999999996</v>
      </c>
      <c r="P85" s="172"/>
      <c r="Q85" s="172">
        <f>SUM(Q86:Q108)</f>
        <v>0</v>
      </c>
      <c r="R85" s="172"/>
      <c r="S85" s="172"/>
      <c r="T85" s="173"/>
      <c r="U85" s="167"/>
      <c r="V85" s="167">
        <f>SUM(V86:V108)</f>
        <v>12.879999999999999</v>
      </c>
      <c r="W85" s="167"/>
      <c r="X85" s="167"/>
      <c r="AG85" t="s">
        <v>124</v>
      </c>
    </row>
    <row r="86" spans="1:60" outlineLevel="1" x14ac:dyDescent="0.2">
      <c r="A86" s="174">
        <v>17</v>
      </c>
      <c r="B86" s="175" t="s">
        <v>205</v>
      </c>
      <c r="C86" s="184" t="s">
        <v>206</v>
      </c>
      <c r="D86" s="176" t="s">
        <v>179</v>
      </c>
      <c r="E86" s="177">
        <v>6.16</v>
      </c>
      <c r="F86" s="178"/>
      <c r="G86" s="179">
        <f>ROUND(E86*F86,2)</f>
        <v>0</v>
      </c>
      <c r="H86" s="178"/>
      <c r="I86" s="179">
        <f>ROUND(E86*H86,2)</f>
        <v>0</v>
      </c>
      <c r="J86" s="178"/>
      <c r="K86" s="179">
        <f>ROUND(E86*J86,2)</f>
        <v>0</v>
      </c>
      <c r="L86" s="179">
        <v>21</v>
      </c>
      <c r="M86" s="179">
        <f>G86*(1+L86/100)</f>
        <v>0</v>
      </c>
      <c r="N86" s="179">
        <v>7.3899999999999993E-2</v>
      </c>
      <c r="O86" s="179">
        <f>ROUND(E86*N86,2)</f>
        <v>0.46</v>
      </c>
      <c r="P86" s="179">
        <v>0</v>
      </c>
      <c r="Q86" s="179">
        <f>ROUND(E86*P86,2)</f>
        <v>0</v>
      </c>
      <c r="R86" s="179"/>
      <c r="S86" s="179" t="s">
        <v>128</v>
      </c>
      <c r="T86" s="180" t="s">
        <v>128</v>
      </c>
      <c r="U86" s="156">
        <v>0.45200000000000001</v>
      </c>
      <c r="V86" s="156">
        <f>ROUND(E86*U86,2)</f>
        <v>2.78</v>
      </c>
      <c r="W86" s="156"/>
      <c r="X86" s="156" t="s">
        <v>129</v>
      </c>
      <c r="Y86" s="147"/>
      <c r="Z86" s="147"/>
      <c r="AA86" s="147"/>
      <c r="AB86" s="147"/>
      <c r="AC86" s="147"/>
      <c r="AD86" s="147"/>
      <c r="AE86" s="147"/>
      <c r="AF86" s="147"/>
      <c r="AG86" s="147" t="s">
        <v>130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5" t="s">
        <v>207</v>
      </c>
      <c r="D87" s="157"/>
      <c r="E87" s="158">
        <v>8.16</v>
      </c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47"/>
      <c r="Z87" s="147"/>
      <c r="AA87" s="147"/>
      <c r="AB87" s="147"/>
      <c r="AC87" s="147"/>
      <c r="AD87" s="147"/>
      <c r="AE87" s="147"/>
      <c r="AF87" s="147"/>
      <c r="AG87" s="147" t="s">
        <v>132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85" t="s">
        <v>208</v>
      </c>
      <c r="D88" s="157"/>
      <c r="E88" s="158">
        <v>-2</v>
      </c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47"/>
      <c r="Z88" s="147"/>
      <c r="AA88" s="147"/>
      <c r="AB88" s="147"/>
      <c r="AC88" s="147"/>
      <c r="AD88" s="147"/>
      <c r="AE88" s="147"/>
      <c r="AF88" s="147"/>
      <c r="AG88" s="147" t="s">
        <v>132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4">
        <v>18</v>
      </c>
      <c r="B89" s="175" t="s">
        <v>209</v>
      </c>
      <c r="C89" s="184" t="s">
        <v>210</v>
      </c>
      <c r="D89" s="176" t="s">
        <v>179</v>
      </c>
      <c r="E89" s="177">
        <v>6.7759999999999998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21</v>
      </c>
      <c r="M89" s="179">
        <f>G89*(1+L89/100)</f>
        <v>0</v>
      </c>
      <c r="N89" s="179">
        <v>0.13100000000000001</v>
      </c>
      <c r="O89" s="179">
        <f>ROUND(E89*N89,2)</f>
        <v>0.89</v>
      </c>
      <c r="P89" s="179">
        <v>0</v>
      </c>
      <c r="Q89" s="179">
        <f>ROUND(E89*P89,2)</f>
        <v>0</v>
      </c>
      <c r="R89" s="179" t="s">
        <v>211</v>
      </c>
      <c r="S89" s="179" t="s">
        <v>128</v>
      </c>
      <c r="T89" s="180" t="s">
        <v>128</v>
      </c>
      <c r="U89" s="156">
        <v>0</v>
      </c>
      <c r="V89" s="156">
        <f>ROUND(E89*U89,2)</f>
        <v>0</v>
      </c>
      <c r="W89" s="156"/>
      <c r="X89" s="156" t="s">
        <v>168</v>
      </c>
      <c r="Y89" s="147"/>
      <c r="Z89" s="147"/>
      <c r="AA89" s="147"/>
      <c r="AB89" s="147"/>
      <c r="AC89" s="147"/>
      <c r="AD89" s="147"/>
      <c r="AE89" s="147"/>
      <c r="AF89" s="147"/>
      <c r="AG89" s="147" t="s">
        <v>169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185" t="s">
        <v>207</v>
      </c>
      <c r="D90" s="157"/>
      <c r="E90" s="158">
        <v>8.16</v>
      </c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47"/>
      <c r="Z90" s="147"/>
      <c r="AA90" s="147"/>
      <c r="AB90" s="147"/>
      <c r="AC90" s="147"/>
      <c r="AD90" s="147"/>
      <c r="AE90" s="147"/>
      <c r="AF90" s="147"/>
      <c r="AG90" s="147" t="s">
        <v>132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85" t="s">
        <v>208</v>
      </c>
      <c r="D91" s="157"/>
      <c r="E91" s="158">
        <v>-2</v>
      </c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47"/>
      <c r="Z91" s="147"/>
      <c r="AA91" s="147"/>
      <c r="AB91" s="147"/>
      <c r="AC91" s="147"/>
      <c r="AD91" s="147"/>
      <c r="AE91" s="147"/>
      <c r="AF91" s="147"/>
      <c r="AG91" s="147" t="s">
        <v>132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6" t="s">
        <v>135</v>
      </c>
      <c r="D92" s="159"/>
      <c r="E92" s="160">
        <v>6.16</v>
      </c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47"/>
      <c r="Z92" s="147"/>
      <c r="AA92" s="147"/>
      <c r="AB92" s="147"/>
      <c r="AC92" s="147"/>
      <c r="AD92" s="147"/>
      <c r="AE92" s="147"/>
      <c r="AF92" s="147"/>
      <c r="AG92" s="147" t="s">
        <v>132</v>
      </c>
      <c r="AH92" s="147">
        <v>1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7" t="s">
        <v>176</v>
      </c>
      <c r="D93" s="161"/>
      <c r="E93" s="162">
        <v>0.61599999999999999</v>
      </c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47"/>
      <c r="Z93" s="147"/>
      <c r="AA93" s="147"/>
      <c r="AB93" s="147"/>
      <c r="AC93" s="147"/>
      <c r="AD93" s="147"/>
      <c r="AE93" s="147"/>
      <c r="AF93" s="147"/>
      <c r="AG93" s="147" t="s">
        <v>132</v>
      </c>
      <c r="AH93" s="147">
        <v>4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4">
        <v>19</v>
      </c>
      <c r="B94" s="175" t="s">
        <v>212</v>
      </c>
      <c r="C94" s="184" t="s">
        <v>213</v>
      </c>
      <c r="D94" s="176" t="s">
        <v>179</v>
      </c>
      <c r="E94" s="177">
        <v>6.16</v>
      </c>
      <c r="F94" s="178"/>
      <c r="G94" s="179">
        <f>ROUND(E94*F94,2)</f>
        <v>0</v>
      </c>
      <c r="H94" s="178"/>
      <c r="I94" s="179">
        <f>ROUND(E94*H94,2)</f>
        <v>0</v>
      </c>
      <c r="J94" s="178"/>
      <c r="K94" s="179">
        <f>ROUND(E94*J94,2)</f>
        <v>0</v>
      </c>
      <c r="L94" s="179">
        <v>21</v>
      </c>
      <c r="M94" s="179">
        <f>G94*(1+L94/100)</f>
        <v>0</v>
      </c>
      <c r="N94" s="179">
        <v>0.30360999999999999</v>
      </c>
      <c r="O94" s="179">
        <f>ROUND(E94*N94,2)</f>
        <v>1.87</v>
      </c>
      <c r="P94" s="179">
        <v>0</v>
      </c>
      <c r="Q94" s="179">
        <f>ROUND(E94*P94,2)</f>
        <v>0</v>
      </c>
      <c r="R94" s="179"/>
      <c r="S94" s="179" t="s">
        <v>128</v>
      </c>
      <c r="T94" s="180" t="s">
        <v>128</v>
      </c>
      <c r="U94" s="156">
        <v>1.6E-2</v>
      </c>
      <c r="V94" s="156">
        <f>ROUND(E94*U94,2)</f>
        <v>0.1</v>
      </c>
      <c r="W94" s="156"/>
      <c r="X94" s="156" t="s">
        <v>129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130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185" t="s">
        <v>207</v>
      </c>
      <c r="D95" s="157"/>
      <c r="E95" s="158">
        <v>8.16</v>
      </c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47"/>
      <c r="Z95" s="147"/>
      <c r="AA95" s="147"/>
      <c r="AB95" s="147"/>
      <c r="AC95" s="147"/>
      <c r="AD95" s="147"/>
      <c r="AE95" s="147"/>
      <c r="AF95" s="147"/>
      <c r="AG95" s="147" t="s">
        <v>132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185" t="s">
        <v>208</v>
      </c>
      <c r="D96" s="157"/>
      <c r="E96" s="158">
        <v>-2</v>
      </c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47"/>
      <c r="Z96" s="147"/>
      <c r="AA96" s="147"/>
      <c r="AB96" s="147"/>
      <c r="AC96" s="147"/>
      <c r="AD96" s="147"/>
      <c r="AE96" s="147"/>
      <c r="AF96" s="147"/>
      <c r="AG96" s="147" t="s">
        <v>132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4">
        <v>20</v>
      </c>
      <c r="B97" s="175" t="s">
        <v>214</v>
      </c>
      <c r="C97" s="184" t="s">
        <v>215</v>
      </c>
      <c r="D97" s="176" t="s">
        <v>216</v>
      </c>
      <c r="E97" s="177">
        <v>24.4</v>
      </c>
      <c r="F97" s="178"/>
      <c r="G97" s="179">
        <f>ROUND(E97*F97,2)</f>
        <v>0</v>
      </c>
      <c r="H97" s="178"/>
      <c r="I97" s="179">
        <f>ROUND(E97*H97,2)</f>
        <v>0</v>
      </c>
      <c r="J97" s="178"/>
      <c r="K97" s="179">
        <f>ROUND(E97*J97,2)</f>
        <v>0</v>
      </c>
      <c r="L97" s="179">
        <v>21</v>
      </c>
      <c r="M97" s="179">
        <f>G97*(1+L97/100)</f>
        <v>0</v>
      </c>
      <c r="N97" s="179">
        <v>3.3E-4</v>
      </c>
      <c r="O97" s="179">
        <f>ROUND(E97*N97,2)</f>
        <v>0.01</v>
      </c>
      <c r="P97" s="179">
        <v>0</v>
      </c>
      <c r="Q97" s="179">
        <f>ROUND(E97*P97,2)</f>
        <v>0</v>
      </c>
      <c r="R97" s="179"/>
      <c r="S97" s="179" t="s">
        <v>128</v>
      </c>
      <c r="T97" s="180" t="s">
        <v>128</v>
      </c>
      <c r="U97" s="156">
        <v>0.41</v>
      </c>
      <c r="V97" s="156">
        <f>ROUND(E97*U97,2)</f>
        <v>10</v>
      </c>
      <c r="W97" s="156"/>
      <c r="X97" s="156" t="s">
        <v>129</v>
      </c>
      <c r="Y97" s="147"/>
      <c r="Z97" s="147"/>
      <c r="AA97" s="147"/>
      <c r="AB97" s="147"/>
      <c r="AC97" s="147"/>
      <c r="AD97" s="147"/>
      <c r="AE97" s="147"/>
      <c r="AF97" s="147"/>
      <c r="AG97" s="147" t="s">
        <v>130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185" t="s">
        <v>217</v>
      </c>
      <c r="D98" s="157"/>
      <c r="E98" s="158">
        <v>16.399999999999999</v>
      </c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47"/>
      <c r="Z98" s="147"/>
      <c r="AA98" s="147"/>
      <c r="AB98" s="147"/>
      <c r="AC98" s="147"/>
      <c r="AD98" s="147"/>
      <c r="AE98" s="147"/>
      <c r="AF98" s="147"/>
      <c r="AG98" s="147" t="s">
        <v>132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85" t="s">
        <v>218</v>
      </c>
      <c r="D99" s="157"/>
      <c r="E99" s="158">
        <v>8</v>
      </c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47"/>
      <c r="Z99" s="147"/>
      <c r="AA99" s="147"/>
      <c r="AB99" s="147"/>
      <c r="AC99" s="147"/>
      <c r="AD99" s="147"/>
      <c r="AE99" s="147"/>
      <c r="AF99" s="147"/>
      <c r="AG99" s="147" t="s">
        <v>132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74">
        <v>21</v>
      </c>
      <c r="B100" s="175" t="s">
        <v>219</v>
      </c>
      <c r="C100" s="184" t="s">
        <v>220</v>
      </c>
      <c r="D100" s="176" t="s">
        <v>184</v>
      </c>
      <c r="E100" s="177">
        <v>4</v>
      </c>
      <c r="F100" s="178"/>
      <c r="G100" s="179">
        <f>ROUND(E100*F100,2)</f>
        <v>0</v>
      </c>
      <c r="H100" s="178"/>
      <c r="I100" s="179">
        <f>ROUND(E100*H100,2)</f>
        <v>0</v>
      </c>
      <c r="J100" s="178"/>
      <c r="K100" s="179">
        <f>ROUND(E100*J100,2)</f>
        <v>0</v>
      </c>
      <c r="L100" s="179">
        <v>21</v>
      </c>
      <c r="M100" s="179">
        <f>G100*(1+L100/100)</f>
        <v>0</v>
      </c>
      <c r="N100" s="179">
        <v>8.1000000000000003E-2</v>
      </c>
      <c r="O100" s="179">
        <f>ROUND(E100*N100,2)</f>
        <v>0.32</v>
      </c>
      <c r="P100" s="179">
        <v>0</v>
      </c>
      <c r="Q100" s="179">
        <f>ROUND(E100*P100,2)</f>
        <v>0</v>
      </c>
      <c r="R100" s="179"/>
      <c r="S100" s="179" t="s">
        <v>167</v>
      </c>
      <c r="T100" s="180" t="s">
        <v>221</v>
      </c>
      <c r="U100" s="156">
        <v>0</v>
      </c>
      <c r="V100" s="156">
        <f>ROUND(E100*U100,2)</f>
        <v>0</v>
      </c>
      <c r="W100" s="156"/>
      <c r="X100" s="156" t="s">
        <v>129</v>
      </c>
      <c r="Y100" s="147"/>
      <c r="Z100" s="147"/>
      <c r="AA100" s="147"/>
      <c r="AB100" s="147"/>
      <c r="AC100" s="147"/>
      <c r="AD100" s="147"/>
      <c r="AE100" s="147"/>
      <c r="AF100" s="147"/>
      <c r="AG100" s="147" t="s">
        <v>140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1" x14ac:dyDescent="0.2">
      <c r="A101" s="154"/>
      <c r="B101" s="155"/>
      <c r="C101" s="259" t="s">
        <v>222</v>
      </c>
      <c r="D101" s="260"/>
      <c r="E101" s="260"/>
      <c r="F101" s="260"/>
      <c r="G101" s="260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150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81" t="str">
        <f>C101</f>
        <v>Parkovací retardér, opatření proti poškození nabíjecí stanice automobilem, dodávka včetně kotvících prvků, reflexní povrchová úprava žlutočerná.</v>
      </c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185" t="s">
        <v>223</v>
      </c>
      <c r="D102" s="157"/>
      <c r="E102" s="158">
        <v>4</v>
      </c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132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1" x14ac:dyDescent="0.2">
      <c r="A103" s="174">
        <v>22</v>
      </c>
      <c r="B103" s="175" t="s">
        <v>224</v>
      </c>
      <c r="C103" s="184" t="s">
        <v>225</v>
      </c>
      <c r="D103" s="176" t="s">
        <v>184</v>
      </c>
      <c r="E103" s="177">
        <v>4</v>
      </c>
      <c r="F103" s="178"/>
      <c r="G103" s="179">
        <f>ROUND(E103*F103,2)</f>
        <v>0</v>
      </c>
      <c r="H103" s="178"/>
      <c r="I103" s="179">
        <f>ROUND(E103*H103,2)</f>
        <v>0</v>
      </c>
      <c r="J103" s="178"/>
      <c r="K103" s="179">
        <f>ROUND(E103*J103,2)</f>
        <v>0</v>
      </c>
      <c r="L103" s="179">
        <v>21</v>
      </c>
      <c r="M103" s="179">
        <f>G103*(1+L103/100)</f>
        <v>0</v>
      </c>
      <c r="N103" s="179">
        <v>8.1000000000000003E-2</v>
      </c>
      <c r="O103" s="179">
        <f>ROUND(E103*N103,2)</f>
        <v>0.32</v>
      </c>
      <c r="P103" s="179">
        <v>0</v>
      </c>
      <c r="Q103" s="179">
        <f>ROUND(E103*P103,2)</f>
        <v>0</v>
      </c>
      <c r="R103" s="179"/>
      <c r="S103" s="179" t="s">
        <v>167</v>
      </c>
      <c r="T103" s="180" t="s">
        <v>221</v>
      </c>
      <c r="U103" s="156">
        <v>0</v>
      </c>
      <c r="V103" s="156">
        <f>ROUND(E103*U103,2)</f>
        <v>0</v>
      </c>
      <c r="W103" s="156"/>
      <c r="X103" s="156" t="s">
        <v>129</v>
      </c>
      <c r="Y103" s="147"/>
      <c r="Z103" s="147"/>
      <c r="AA103" s="147"/>
      <c r="AB103" s="147"/>
      <c r="AC103" s="147"/>
      <c r="AD103" s="147"/>
      <c r="AE103" s="147"/>
      <c r="AF103" s="147"/>
      <c r="AG103" s="147" t="s">
        <v>140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 x14ac:dyDescent="0.2">
      <c r="A104" s="154"/>
      <c r="B104" s="155"/>
      <c r="C104" s="259" t="s">
        <v>222</v>
      </c>
      <c r="D104" s="260"/>
      <c r="E104" s="260"/>
      <c r="F104" s="260"/>
      <c r="G104" s="260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150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81" t="str">
        <f>C104</f>
        <v>Parkovací retardér, opatření proti poškození nabíjecí stanice automobilem, dodávka včetně kotvících prvků, reflexní povrchová úprava žlutočerná.</v>
      </c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85" t="s">
        <v>223</v>
      </c>
      <c r="D105" s="157"/>
      <c r="E105" s="158">
        <v>4</v>
      </c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132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1" x14ac:dyDescent="0.2">
      <c r="A106" s="174">
        <v>23</v>
      </c>
      <c r="B106" s="175" t="s">
        <v>226</v>
      </c>
      <c r="C106" s="184" t="s">
        <v>227</v>
      </c>
      <c r="D106" s="176" t="s">
        <v>184</v>
      </c>
      <c r="E106" s="177">
        <v>8</v>
      </c>
      <c r="F106" s="178"/>
      <c r="G106" s="179">
        <f>ROUND(E106*F106,2)</f>
        <v>0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0</v>
      </c>
      <c r="N106" s="179">
        <v>8.1000000000000003E-2</v>
      </c>
      <c r="O106" s="179">
        <f>ROUND(E106*N106,2)</f>
        <v>0.65</v>
      </c>
      <c r="P106" s="179">
        <v>0</v>
      </c>
      <c r="Q106" s="179">
        <f>ROUND(E106*P106,2)</f>
        <v>0</v>
      </c>
      <c r="R106" s="179"/>
      <c r="S106" s="179" t="s">
        <v>167</v>
      </c>
      <c r="T106" s="180" t="s">
        <v>221</v>
      </c>
      <c r="U106" s="156">
        <v>0</v>
      </c>
      <c r="V106" s="156">
        <f>ROUND(E106*U106,2)</f>
        <v>0</v>
      </c>
      <c r="W106" s="156"/>
      <c r="X106" s="156" t="s">
        <v>129</v>
      </c>
      <c r="Y106" s="147"/>
      <c r="Z106" s="147"/>
      <c r="AA106" s="147"/>
      <c r="AB106" s="147"/>
      <c r="AC106" s="147"/>
      <c r="AD106" s="147"/>
      <c r="AE106" s="147"/>
      <c r="AF106" s="147"/>
      <c r="AG106" s="147" t="s">
        <v>140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259" t="s">
        <v>228</v>
      </c>
      <c r="D107" s="260"/>
      <c r="E107" s="260"/>
      <c r="F107" s="260"/>
      <c r="G107" s="260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150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185" t="s">
        <v>229</v>
      </c>
      <c r="D108" s="157"/>
      <c r="E108" s="158">
        <v>8</v>
      </c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132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x14ac:dyDescent="0.2">
      <c r="A109" s="168" t="s">
        <v>123</v>
      </c>
      <c r="B109" s="169" t="s">
        <v>83</v>
      </c>
      <c r="C109" s="183" t="s">
        <v>84</v>
      </c>
      <c r="D109" s="170"/>
      <c r="E109" s="171"/>
      <c r="F109" s="172"/>
      <c r="G109" s="172">
        <f>SUMIF(AG110:AG147,"&lt;&gt;NOR",G110:G147)</f>
        <v>0</v>
      </c>
      <c r="H109" s="172"/>
      <c r="I109" s="172">
        <f>SUM(I110:I147)</f>
        <v>0</v>
      </c>
      <c r="J109" s="172"/>
      <c r="K109" s="172">
        <f>SUM(K110:K147)</f>
        <v>0</v>
      </c>
      <c r="L109" s="172"/>
      <c r="M109" s="172">
        <f>SUM(M110:M147)</f>
        <v>0</v>
      </c>
      <c r="N109" s="172"/>
      <c r="O109" s="172">
        <f>SUM(O110:O147)</f>
        <v>3.51</v>
      </c>
      <c r="P109" s="172"/>
      <c r="Q109" s="172">
        <f>SUM(Q110:Q147)</f>
        <v>0</v>
      </c>
      <c r="R109" s="172"/>
      <c r="S109" s="172"/>
      <c r="T109" s="173"/>
      <c r="U109" s="167"/>
      <c r="V109" s="167">
        <f>SUM(V110:V147)</f>
        <v>7.6899999999999995</v>
      </c>
      <c r="W109" s="167"/>
      <c r="X109" s="167"/>
      <c r="AG109" t="s">
        <v>124</v>
      </c>
    </row>
    <row r="110" spans="1:60" ht="22.5" outlineLevel="1" x14ac:dyDescent="0.2">
      <c r="A110" s="174">
        <v>24</v>
      </c>
      <c r="B110" s="175" t="s">
        <v>230</v>
      </c>
      <c r="C110" s="184" t="s">
        <v>231</v>
      </c>
      <c r="D110" s="176" t="s">
        <v>216</v>
      </c>
      <c r="E110" s="177">
        <v>6.8</v>
      </c>
      <c r="F110" s="178"/>
      <c r="G110" s="179">
        <f>ROUND(E110*F110,2)</f>
        <v>0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21</v>
      </c>
      <c r="M110" s="179">
        <f>G110*(1+L110/100)</f>
        <v>0</v>
      </c>
      <c r="N110" s="179">
        <v>0.24357999999999999</v>
      </c>
      <c r="O110" s="179">
        <f>ROUND(E110*N110,2)</f>
        <v>1.66</v>
      </c>
      <c r="P110" s="179">
        <v>0</v>
      </c>
      <c r="Q110" s="179">
        <f>ROUND(E110*P110,2)</f>
        <v>0</v>
      </c>
      <c r="R110" s="179"/>
      <c r="S110" s="179" t="s">
        <v>128</v>
      </c>
      <c r="T110" s="180" t="s">
        <v>128</v>
      </c>
      <c r="U110" s="156">
        <v>0.33704000000000001</v>
      </c>
      <c r="V110" s="156">
        <f>ROUND(E110*U110,2)</f>
        <v>2.29</v>
      </c>
      <c r="W110" s="156"/>
      <c r="X110" s="156" t="s">
        <v>129</v>
      </c>
      <c r="Y110" s="147"/>
      <c r="Z110" s="147"/>
      <c r="AA110" s="147"/>
      <c r="AB110" s="147"/>
      <c r="AC110" s="147"/>
      <c r="AD110" s="147"/>
      <c r="AE110" s="147"/>
      <c r="AF110" s="147"/>
      <c r="AG110" s="147" t="s">
        <v>130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185" t="s">
        <v>232</v>
      </c>
      <c r="D111" s="157"/>
      <c r="E111" s="158">
        <v>6.8</v>
      </c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132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74">
        <v>25</v>
      </c>
      <c r="B112" s="175" t="s">
        <v>233</v>
      </c>
      <c r="C112" s="184" t="s">
        <v>234</v>
      </c>
      <c r="D112" s="176" t="s">
        <v>127</v>
      </c>
      <c r="E112" s="177">
        <v>0.68</v>
      </c>
      <c r="F112" s="178"/>
      <c r="G112" s="179">
        <f>ROUND(E112*F112,2)</f>
        <v>0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21</v>
      </c>
      <c r="M112" s="179">
        <f>G112*(1+L112/100)</f>
        <v>0</v>
      </c>
      <c r="N112" s="179">
        <v>2.5249999999999999</v>
      </c>
      <c r="O112" s="179">
        <f>ROUND(E112*N112,2)</f>
        <v>1.72</v>
      </c>
      <c r="P112" s="179">
        <v>0</v>
      </c>
      <c r="Q112" s="179">
        <f>ROUND(E112*P112,2)</f>
        <v>0</v>
      </c>
      <c r="R112" s="179"/>
      <c r="S112" s="179" t="s">
        <v>128</v>
      </c>
      <c r="T112" s="180" t="s">
        <v>128</v>
      </c>
      <c r="U112" s="156">
        <v>1.4419999999999999</v>
      </c>
      <c r="V112" s="156">
        <f>ROUND(E112*U112,2)</f>
        <v>0.98</v>
      </c>
      <c r="W112" s="156"/>
      <c r="X112" s="156" t="s">
        <v>129</v>
      </c>
      <c r="Y112" s="147"/>
      <c r="Z112" s="147"/>
      <c r="AA112" s="147"/>
      <c r="AB112" s="147"/>
      <c r="AC112" s="147"/>
      <c r="AD112" s="147"/>
      <c r="AE112" s="147"/>
      <c r="AF112" s="147"/>
      <c r="AG112" s="147" t="s">
        <v>130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185" t="s">
        <v>235</v>
      </c>
      <c r="D113" s="157"/>
      <c r="E113" s="158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132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185" t="s">
        <v>236</v>
      </c>
      <c r="D114" s="157"/>
      <c r="E114" s="158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132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185" t="s">
        <v>237</v>
      </c>
      <c r="D115" s="157"/>
      <c r="E115" s="158">
        <v>0.68</v>
      </c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132</v>
      </c>
      <c r="AH115" s="147">
        <v>5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22.5" outlineLevel="1" x14ac:dyDescent="0.2">
      <c r="A116" s="174">
        <v>26</v>
      </c>
      <c r="B116" s="175" t="s">
        <v>238</v>
      </c>
      <c r="C116" s="184" t="s">
        <v>239</v>
      </c>
      <c r="D116" s="176" t="s">
        <v>240</v>
      </c>
      <c r="E116" s="177">
        <v>1</v>
      </c>
      <c r="F116" s="178"/>
      <c r="G116" s="179">
        <f>ROUND(E116*F116,2)</f>
        <v>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0</v>
      </c>
      <c r="N116" s="179">
        <v>0</v>
      </c>
      <c r="O116" s="179">
        <f>ROUND(E116*N116,2)</f>
        <v>0</v>
      </c>
      <c r="P116" s="179">
        <v>0</v>
      </c>
      <c r="Q116" s="179">
        <f>ROUND(E116*P116,2)</f>
        <v>0</v>
      </c>
      <c r="R116" s="179"/>
      <c r="S116" s="179" t="s">
        <v>167</v>
      </c>
      <c r="T116" s="180" t="s">
        <v>221</v>
      </c>
      <c r="U116" s="156">
        <v>0</v>
      </c>
      <c r="V116" s="156">
        <f>ROUND(E116*U116,2)</f>
        <v>0</v>
      </c>
      <c r="W116" s="156"/>
      <c r="X116" s="156" t="s">
        <v>129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130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ht="22.5" outlineLevel="1" x14ac:dyDescent="0.2">
      <c r="A117" s="154"/>
      <c r="B117" s="155"/>
      <c r="C117" s="259" t="s">
        <v>241</v>
      </c>
      <c r="D117" s="260"/>
      <c r="E117" s="260"/>
      <c r="F117" s="260"/>
      <c r="G117" s="260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150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81" t="str">
        <f>C117</f>
        <v>NOVÝ PROTISMYKOVÝ NÁTĚR NA SILNICE ZELENÉ BARVY - PŘESNÝ ODSTÍN URČÍ INVESTOR (PRO NOVÁ PARKOVACÍ STÁNÍ)</v>
      </c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54"/>
      <c r="B118" s="155"/>
      <c r="C118" s="185" t="s">
        <v>77</v>
      </c>
      <c r="D118" s="157"/>
      <c r="E118" s="158">
        <v>1</v>
      </c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132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ht="22.5" outlineLevel="1" x14ac:dyDescent="0.2">
      <c r="A119" s="174">
        <v>27</v>
      </c>
      <c r="B119" s="175" t="s">
        <v>242</v>
      </c>
      <c r="C119" s="184" t="s">
        <v>243</v>
      </c>
      <c r="D119" s="176" t="s">
        <v>240</v>
      </c>
      <c r="E119" s="177">
        <v>1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21</v>
      </c>
      <c r="M119" s="179">
        <f>G119*(1+L119/100)</f>
        <v>0</v>
      </c>
      <c r="N119" s="179">
        <v>0</v>
      </c>
      <c r="O119" s="179">
        <f>ROUND(E119*N119,2)</f>
        <v>0</v>
      </c>
      <c r="P119" s="179">
        <v>0</v>
      </c>
      <c r="Q119" s="179">
        <f>ROUND(E119*P119,2)</f>
        <v>0</v>
      </c>
      <c r="R119" s="179"/>
      <c r="S119" s="179" t="s">
        <v>167</v>
      </c>
      <c r="T119" s="180" t="s">
        <v>221</v>
      </c>
      <c r="U119" s="156">
        <v>0</v>
      </c>
      <c r="V119" s="156">
        <f>ROUND(E119*U119,2)</f>
        <v>0</v>
      </c>
      <c r="W119" s="156"/>
      <c r="X119" s="156" t="s">
        <v>129</v>
      </c>
      <c r="Y119" s="147"/>
      <c r="Z119" s="147"/>
      <c r="AA119" s="147"/>
      <c r="AB119" s="147"/>
      <c r="AC119" s="147"/>
      <c r="AD119" s="147"/>
      <c r="AE119" s="147"/>
      <c r="AF119" s="147"/>
      <c r="AG119" s="147" t="s">
        <v>130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259" t="s">
        <v>244</v>
      </c>
      <c r="D120" s="260"/>
      <c r="E120" s="260"/>
      <c r="F120" s="260"/>
      <c r="G120" s="260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150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85" t="s">
        <v>77</v>
      </c>
      <c r="D121" s="157"/>
      <c r="E121" s="158">
        <v>1</v>
      </c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132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4">
        <v>28</v>
      </c>
      <c r="B122" s="175" t="s">
        <v>245</v>
      </c>
      <c r="C122" s="184" t="s">
        <v>246</v>
      </c>
      <c r="D122" s="176" t="s">
        <v>179</v>
      </c>
      <c r="E122" s="177">
        <v>5.4</v>
      </c>
      <c r="F122" s="178"/>
      <c r="G122" s="179">
        <f>ROUND(E122*F122,2)</f>
        <v>0</v>
      </c>
      <c r="H122" s="178"/>
      <c r="I122" s="179">
        <f>ROUND(E122*H122,2)</f>
        <v>0</v>
      </c>
      <c r="J122" s="178"/>
      <c r="K122" s="179">
        <f>ROUND(E122*J122,2)</f>
        <v>0</v>
      </c>
      <c r="L122" s="179">
        <v>21</v>
      </c>
      <c r="M122" s="179">
        <f>G122*(1+L122/100)</f>
        <v>0</v>
      </c>
      <c r="N122" s="179">
        <v>0</v>
      </c>
      <c r="O122" s="179">
        <f>ROUND(E122*N122,2)</f>
        <v>0</v>
      </c>
      <c r="P122" s="179">
        <v>0</v>
      </c>
      <c r="Q122" s="179">
        <f>ROUND(E122*P122,2)</f>
        <v>0</v>
      </c>
      <c r="R122" s="179"/>
      <c r="S122" s="179" t="s">
        <v>128</v>
      </c>
      <c r="T122" s="180" t="s">
        <v>128</v>
      </c>
      <c r="U122" s="156">
        <v>0.125</v>
      </c>
      <c r="V122" s="156">
        <f>ROUND(E122*U122,2)</f>
        <v>0.68</v>
      </c>
      <c r="W122" s="156"/>
      <c r="X122" s="156" t="s">
        <v>129</v>
      </c>
      <c r="Y122" s="147"/>
      <c r="Z122" s="147"/>
      <c r="AA122" s="147"/>
      <c r="AB122" s="147"/>
      <c r="AC122" s="147"/>
      <c r="AD122" s="147"/>
      <c r="AE122" s="147"/>
      <c r="AF122" s="147"/>
      <c r="AG122" s="147" t="s">
        <v>130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85" t="s">
        <v>247</v>
      </c>
      <c r="D123" s="157"/>
      <c r="E123" s="158">
        <v>5.4</v>
      </c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132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4">
        <v>29</v>
      </c>
      <c r="B124" s="175" t="s">
        <v>248</v>
      </c>
      <c r="C124" s="184" t="s">
        <v>249</v>
      </c>
      <c r="D124" s="176" t="s">
        <v>179</v>
      </c>
      <c r="E124" s="177">
        <v>5.4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21</v>
      </c>
      <c r="M124" s="179">
        <f>G124*(1+L124/100)</f>
        <v>0</v>
      </c>
      <c r="N124" s="179">
        <v>7.6000000000000004E-4</v>
      </c>
      <c r="O124" s="179">
        <f>ROUND(E124*N124,2)</f>
        <v>0</v>
      </c>
      <c r="P124" s="179">
        <v>0</v>
      </c>
      <c r="Q124" s="179">
        <f>ROUND(E124*P124,2)</f>
        <v>0</v>
      </c>
      <c r="R124" s="179"/>
      <c r="S124" s="179" t="s">
        <v>128</v>
      </c>
      <c r="T124" s="180" t="s">
        <v>128</v>
      </c>
      <c r="U124" s="156">
        <v>0.311</v>
      </c>
      <c r="V124" s="156">
        <f>ROUND(E124*U124,2)</f>
        <v>1.68</v>
      </c>
      <c r="W124" s="156"/>
      <c r="X124" s="156" t="s">
        <v>129</v>
      </c>
      <c r="Y124" s="147"/>
      <c r="Z124" s="147"/>
      <c r="AA124" s="147"/>
      <c r="AB124" s="147"/>
      <c r="AC124" s="147"/>
      <c r="AD124" s="147"/>
      <c r="AE124" s="147"/>
      <c r="AF124" s="147"/>
      <c r="AG124" s="147" t="s">
        <v>130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185" t="s">
        <v>247</v>
      </c>
      <c r="D125" s="157"/>
      <c r="E125" s="158">
        <v>5.4</v>
      </c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132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4">
        <v>30</v>
      </c>
      <c r="B126" s="175" t="s">
        <v>250</v>
      </c>
      <c r="C126" s="184" t="s">
        <v>251</v>
      </c>
      <c r="D126" s="176" t="s">
        <v>216</v>
      </c>
      <c r="E126" s="177">
        <v>22</v>
      </c>
      <c r="F126" s="178"/>
      <c r="G126" s="179">
        <f>ROUND(E126*F126,2)</f>
        <v>0</v>
      </c>
      <c r="H126" s="178"/>
      <c r="I126" s="179">
        <f>ROUND(E126*H126,2)</f>
        <v>0</v>
      </c>
      <c r="J126" s="178"/>
      <c r="K126" s="179">
        <f>ROUND(E126*J126,2)</f>
        <v>0</v>
      </c>
      <c r="L126" s="179">
        <v>21</v>
      </c>
      <c r="M126" s="179">
        <f>G126*(1+L126/100)</f>
        <v>0</v>
      </c>
      <c r="N126" s="179">
        <v>0</v>
      </c>
      <c r="O126" s="179">
        <f>ROUND(E126*N126,2)</f>
        <v>0</v>
      </c>
      <c r="P126" s="179">
        <v>0</v>
      </c>
      <c r="Q126" s="179">
        <f>ROUND(E126*P126,2)</f>
        <v>0</v>
      </c>
      <c r="R126" s="179"/>
      <c r="S126" s="179" t="s">
        <v>128</v>
      </c>
      <c r="T126" s="180" t="s">
        <v>128</v>
      </c>
      <c r="U126" s="156">
        <v>1.2E-2</v>
      </c>
      <c r="V126" s="156">
        <f>ROUND(E126*U126,2)</f>
        <v>0.26</v>
      </c>
      <c r="W126" s="156"/>
      <c r="X126" s="156" t="s">
        <v>129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130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185" t="s">
        <v>252</v>
      </c>
      <c r="D127" s="157"/>
      <c r="E127" s="158">
        <v>22</v>
      </c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132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74">
        <v>31</v>
      </c>
      <c r="B128" s="175" t="s">
        <v>253</v>
      </c>
      <c r="C128" s="184" t="s">
        <v>254</v>
      </c>
      <c r="D128" s="176" t="s">
        <v>216</v>
      </c>
      <c r="E128" s="177">
        <v>22</v>
      </c>
      <c r="F128" s="178"/>
      <c r="G128" s="179">
        <f>ROUND(E128*F128,2)</f>
        <v>0</v>
      </c>
      <c r="H128" s="178"/>
      <c r="I128" s="179">
        <f>ROUND(E128*H128,2)</f>
        <v>0</v>
      </c>
      <c r="J128" s="178"/>
      <c r="K128" s="179">
        <f>ROUND(E128*J128,2)</f>
        <v>0</v>
      </c>
      <c r="L128" s="179">
        <v>21</v>
      </c>
      <c r="M128" s="179">
        <f>G128*(1+L128/100)</f>
        <v>0</v>
      </c>
      <c r="N128" s="179">
        <v>9.0000000000000006E-5</v>
      </c>
      <c r="O128" s="179">
        <f>ROUND(E128*N128,2)</f>
        <v>0</v>
      </c>
      <c r="P128" s="179">
        <v>0</v>
      </c>
      <c r="Q128" s="179">
        <f>ROUND(E128*P128,2)</f>
        <v>0</v>
      </c>
      <c r="R128" s="179"/>
      <c r="S128" s="179" t="s">
        <v>128</v>
      </c>
      <c r="T128" s="180" t="s">
        <v>128</v>
      </c>
      <c r="U128" s="156">
        <v>2.1999999999999999E-2</v>
      </c>
      <c r="V128" s="156">
        <f>ROUND(E128*U128,2)</f>
        <v>0.48</v>
      </c>
      <c r="W128" s="156"/>
      <c r="X128" s="156" t="s">
        <v>129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130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85" t="s">
        <v>252</v>
      </c>
      <c r="D129" s="157"/>
      <c r="E129" s="158">
        <v>22</v>
      </c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132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4">
        <v>32</v>
      </c>
      <c r="B130" s="175" t="s">
        <v>255</v>
      </c>
      <c r="C130" s="184" t="s">
        <v>256</v>
      </c>
      <c r="D130" s="176" t="s">
        <v>184</v>
      </c>
      <c r="E130" s="177">
        <v>1</v>
      </c>
      <c r="F130" s="178"/>
      <c r="G130" s="179">
        <f>ROUND(E130*F130,2)</f>
        <v>0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21</v>
      </c>
      <c r="M130" s="179">
        <f>G130*(1+L130/100)</f>
        <v>0</v>
      </c>
      <c r="N130" s="179">
        <v>0.11840000000000001</v>
      </c>
      <c r="O130" s="179">
        <f>ROUND(E130*N130,2)</f>
        <v>0.12</v>
      </c>
      <c r="P130" s="179">
        <v>0</v>
      </c>
      <c r="Q130" s="179">
        <f>ROUND(E130*P130,2)</f>
        <v>0</v>
      </c>
      <c r="R130" s="179"/>
      <c r="S130" s="179" t="s">
        <v>128</v>
      </c>
      <c r="T130" s="180" t="s">
        <v>128</v>
      </c>
      <c r="U130" s="156">
        <v>0.91800000000000004</v>
      </c>
      <c r="V130" s="156">
        <f>ROUND(E130*U130,2)</f>
        <v>0.92</v>
      </c>
      <c r="W130" s="156"/>
      <c r="X130" s="156" t="s">
        <v>129</v>
      </c>
      <c r="Y130" s="147"/>
      <c r="Z130" s="147"/>
      <c r="AA130" s="147"/>
      <c r="AB130" s="147"/>
      <c r="AC130" s="147"/>
      <c r="AD130" s="147"/>
      <c r="AE130" s="147"/>
      <c r="AF130" s="147"/>
      <c r="AG130" s="147" t="s">
        <v>140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85" t="s">
        <v>257</v>
      </c>
      <c r="D131" s="157"/>
      <c r="E131" s="158">
        <v>1</v>
      </c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132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ht="22.5" outlineLevel="1" x14ac:dyDescent="0.2">
      <c r="A132" s="174">
        <v>33</v>
      </c>
      <c r="B132" s="175" t="s">
        <v>258</v>
      </c>
      <c r="C132" s="184" t="s">
        <v>259</v>
      </c>
      <c r="D132" s="176" t="s">
        <v>240</v>
      </c>
      <c r="E132" s="177">
        <v>1</v>
      </c>
      <c r="F132" s="178"/>
      <c r="G132" s="179">
        <f>ROUND(E132*F132,2)</f>
        <v>0</v>
      </c>
      <c r="H132" s="178"/>
      <c r="I132" s="179">
        <f>ROUND(E132*H132,2)</f>
        <v>0</v>
      </c>
      <c r="J132" s="178"/>
      <c r="K132" s="179">
        <f>ROUND(E132*J132,2)</f>
        <v>0</v>
      </c>
      <c r="L132" s="179">
        <v>21</v>
      </c>
      <c r="M132" s="179">
        <f>G132*(1+L132/100)</f>
        <v>0</v>
      </c>
      <c r="N132" s="179">
        <v>0</v>
      </c>
      <c r="O132" s="179">
        <f>ROUND(E132*N132,2)</f>
        <v>0</v>
      </c>
      <c r="P132" s="179">
        <v>0</v>
      </c>
      <c r="Q132" s="179">
        <f>ROUND(E132*P132,2)</f>
        <v>0</v>
      </c>
      <c r="R132" s="179"/>
      <c r="S132" s="179" t="s">
        <v>167</v>
      </c>
      <c r="T132" s="180" t="s">
        <v>221</v>
      </c>
      <c r="U132" s="156">
        <v>0</v>
      </c>
      <c r="V132" s="156">
        <f>ROUND(E132*U132,2)</f>
        <v>0</v>
      </c>
      <c r="W132" s="156"/>
      <c r="X132" s="156" t="s">
        <v>129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130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5" t="s">
        <v>77</v>
      </c>
      <c r="D133" s="157"/>
      <c r="E133" s="158">
        <v>1</v>
      </c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132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74">
        <v>34</v>
      </c>
      <c r="B134" s="175" t="s">
        <v>260</v>
      </c>
      <c r="C134" s="184" t="s">
        <v>261</v>
      </c>
      <c r="D134" s="176" t="s">
        <v>184</v>
      </c>
      <c r="E134" s="177">
        <v>1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21</v>
      </c>
      <c r="M134" s="179">
        <f>G134*(1+L134/100)</f>
        <v>0</v>
      </c>
      <c r="N134" s="179">
        <v>0</v>
      </c>
      <c r="O134" s="179">
        <f>ROUND(E134*N134,2)</f>
        <v>0</v>
      </c>
      <c r="P134" s="179">
        <v>0</v>
      </c>
      <c r="Q134" s="179">
        <f>ROUND(E134*P134,2)</f>
        <v>0</v>
      </c>
      <c r="R134" s="179" t="s">
        <v>211</v>
      </c>
      <c r="S134" s="179" t="s">
        <v>128</v>
      </c>
      <c r="T134" s="180" t="s">
        <v>128</v>
      </c>
      <c r="U134" s="156">
        <v>0</v>
      </c>
      <c r="V134" s="156">
        <f>ROUND(E134*U134,2)</f>
        <v>0</v>
      </c>
      <c r="W134" s="156"/>
      <c r="X134" s="156" t="s">
        <v>168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262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259" t="s">
        <v>263</v>
      </c>
      <c r="D135" s="260"/>
      <c r="E135" s="260"/>
      <c r="F135" s="260"/>
      <c r="G135" s="260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150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54"/>
      <c r="B136" s="155"/>
      <c r="C136" s="185" t="s">
        <v>257</v>
      </c>
      <c r="D136" s="157"/>
      <c r="E136" s="158">
        <v>1</v>
      </c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132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ht="22.5" outlineLevel="1" x14ac:dyDescent="0.2">
      <c r="A137" s="174">
        <v>35</v>
      </c>
      <c r="B137" s="175" t="s">
        <v>264</v>
      </c>
      <c r="C137" s="184" t="s">
        <v>265</v>
      </c>
      <c r="D137" s="176" t="s">
        <v>184</v>
      </c>
      <c r="E137" s="177">
        <v>1</v>
      </c>
      <c r="F137" s="178"/>
      <c r="G137" s="179">
        <f>ROUND(E137*F137,2)</f>
        <v>0</v>
      </c>
      <c r="H137" s="178"/>
      <c r="I137" s="179">
        <f>ROUND(E137*H137,2)</f>
        <v>0</v>
      </c>
      <c r="J137" s="178"/>
      <c r="K137" s="179">
        <f>ROUND(E137*J137,2)</f>
        <v>0</v>
      </c>
      <c r="L137" s="179">
        <v>21</v>
      </c>
      <c r="M137" s="179">
        <f>G137*(1+L137/100)</f>
        <v>0</v>
      </c>
      <c r="N137" s="179">
        <v>0</v>
      </c>
      <c r="O137" s="179">
        <f>ROUND(E137*N137,2)</f>
        <v>0</v>
      </c>
      <c r="P137" s="179">
        <v>0</v>
      </c>
      <c r="Q137" s="179">
        <f>ROUND(E137*P137,2)</f>
        <v>0</v>
      </c>
      <c r="R137" s="179" t="s">
        <v>211</v>
      </c>
      <c r="S137" s="179" t="s">
        <v>128</v>
      </c>
      <c r="T137" s="180" t="s">
        <v>128</v>
      </c>
      <c r="U137" s="156">
        <v>0</v>
      </c>
      <c r="V137" s="156">
        <f>ROUND(E137*U137,2)</f>
        <v>0</v>
      </c>
      <c r="W137" s="156"/>
      <c r="X137" s="156" t="s">
        <v>168</v>
      </c>
      <c r="Y137" s="147"/>
      <c r="Z137" s="147"/>
      <c r="AA137" s="147"/>
      <c r="AB137" s="147"/>
      <c r="AC137" s="147"/>
      <c r="AD137" s="147"/>
      <c r="AE137" s="147"/>
      <c r="AF137" s="147"/>
      <c r="AG137" s="147" t="s">
        <v>262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259" t="s">
        <v>266</v>
      </c>
      <c r="D138" s="260"/>
      <c r="E138" s="260"/>
      <c r="F138" s="260"/>
      <c r="G138" s="260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150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185" t="s">
        <v>257</v>
      </c>
      <c r="D139" s="157"/>
      <c r="E139" s="158">
        <v>1</v>
      </c>
      <c r="F139" s="156"/>
      <c r="G139" s="156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132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ht="22.5" outlineLevel="1" x14ac:dyDescent="0.2">
      <c r="A140" s="174">
        <v>36</v>
      </c>
      <c r="B140" s="175" t="s">
        <v>267</v>
      </c>
      <c r="C140" s="184" t="s">
        <v>268</v>
      </c>
      <c r="D140" s="176" t="s">
        <v>184</v>
      </c>
      <c r="E140" s="177">
        <v>2</v>
      </c>
      <c r="F140" s="178"/>
      <c r="G140" s="179">
        <f>ROUND(E140*F140,2)</f>
        <v>0</v>
      </c>
      <c r="H140" s="178"/>
      <c r="I140" s="179">
        <f>ROUND(E140*H140,2)</f>
        <v>0</v>
      </c>
      <c r="J140" s="178"/>
      <c r="K140" s="179">
        <f>ROUND(E140*J140,2)</f>
        <v>0</v>
      </c>
      <c r="L140" s="179">
        <v>21</v>
      </c>
      <c r="M140" s="179">
        <f>G140*(1+L140/100)</f>
        <v>0</v>
      </c>
      <c r="N140" s="179">
        <v>0</v>
      </c>
      <c r="O140" s="179">
        <f>ROUND(E140*N140,2)</f>
        <v>0</v>
      </c>
      <c r="P140" s="179">
        <v>0</v>
      </c>
      <c r="Q140" s="179">
        <f>ROUND(E140*P140,2)</f>
        <v>0</v>
      </c>
      <c r="R140" s="179"/>
      <c r="S140" s="179" t="s">
        <v>128</v>
      </c>
      <c r="T140" s="180" t="s">
        <v>128</v>
      </c>
      <c r="U140" s="156">
        <v>0.2</v>
      </c>
      <c r="V140" s="156">
        <f>ROUND(E140*U140,2)</f>
        <v>0.4</v>
      </c>
      <c r="W140" s="156"/>
      <c r="X140" s="156" t="s">
        <v>129</v>
      </c>
      <c r="Y140" s="147"/>
      <c r="Z140" s="147"/>
      <c r="AA140" s="147"/>
      <c r="AB140" s="147"/>
      <c r="AC140" s="147"/>
      <c r="AD140" s="147"/>
      <c r="AE140" s="147"/>
      <c r="AF140" s="147"/>
      <c r="AG140" s="147" t="s">
        <v>140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185" t="s">
        <v>269</v>
      </c>
      <c r="D141" s="157"/>
      <c r="E141" s="158"/>
      <c r="F141" s="156"/>
      <c r="G141" s="156"/>
      <c r="H141" s="156"/>
      <c r="I141" s="156"/>
      <c r="J141" s="156"/>
      <c r="K141" s="156"/>
      <c r="L141" s="156"/>
      <c r="M141" s="156"/>
      <c r="N141" s="156"/>
      <c r="O141" s="156"/>
      <c r="P141" s="156"/>
      <c r="Q141" s="156"/>
      <c r="R141" s="156"/>
      <c r="S141" s="156"/>
      <c r="T141" s="156"/>
      <c r="U141" s="156"/>
      <c r="V141" s="156"/>
      <c r="W141" s="156"/>
      <c r="X141" s="156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132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85" t="s">
        <v>270</v>
      </c>
      <c r="D142" s="157"/>
      <c r="E142" s="158">
        <v>1</v>
      </c>
      <c r="F142" s="156"/>
      <c r="G142" s="156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132</v>
      </c>
      <c r="AH142" s="147">
        <v>5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185" t="s">
        <v>271</v>
      </c>
      <c r="D143" s="157"/>
      <c r="E143" s="158">
        <v>1</v>
      </c>
      <c r="F143" s="156"/>
      <c r="G143" s="156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132</v>
      </c>
      <c r="AH143" s="147">
        <v>5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4">
        <v>37</v>
      </c>
      <c r="B144" s="175" t="s">
        <v>272</v>
      </c>
      <c r="C144" s="184" t="s">
        <v>273</v>
      </c>
      <c r="D144" s="176" t="s">
        <v>184</v>
      </c>
      <c r="E144" s="177">
        <v>1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9">
        <v>5.1000000000000004E-3</v>
      </c>
      <c r="O144" s="179">
        <f>ROUND(E144*N144,2)</f>
        <v>0.01</v>
      </c>
      <c r="P144" s="179">
        <v>0</v>
      </c>
      <c r="Q144" s="179">
        <f>ROUND(E144*P144,2)</f>
        <v>0</v>
      </c>
      <c r="R144" s="179" t="s">
        <v>211</v>
      </c>
      <c r="S144" s="179" t="s">
        <v>128</v>
      </c>
      <c r="T144" s="180" t="s">
        <v>128</v>
      </c>
      <c r="U144" s="156">
        <v>0</v>
      </c>
      <c r="V144" s="156">
        <f>ROUND(E144*U144,2)</f>
        <v>0</v>
      </c>
      <c r="W144" s="156"/>
      <c r="X144" s="156" t="s">
        <v>168</v>
      </c>
      <c r="Y144" s="147"/>
      <c r="Z144" s="147"/>
      <c r="AA144" s="147"/>
      <c r="AB144" s="147"/>
      <c r="AC144" s="147"/>
      <c r="AD144" s="147"/>
      <c r="AE144" s="147"/>
      <c r="AF144" s="147"/>
      <c r="AG144" s="147" t="s">
        <v>262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54"/>
      <c r="B145" s="155"/>
      <c r="C145" s="185" t="s">
        <v>257</v>
      </c>
      <c r="D145" s="157"/>
      <c r="E145" s="158">
        <v>1</v>
      </c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W145" s="156"/>
      <c r="X145" s="156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132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4">
        <v>38</v>
      </c>
      <c r="B146" s="175" t="s">
        <v>274</v>
      </c>
      <c r="C146" s="184" t="s">
        <v>275</v>
      </c>
      <c r="D146" s="176" t="s">
        <v>184</v>
      </c>
      <c r="E146" s="177">
        <v>1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9">
        <v>3.0000000000000001E-3</v>
      </c>
      <c r="O146" s="179">
        <f>ROUND(E146*N146,2)</f>
        <v>0</v>
      </c>
      <c r="P146" s="179">
        <v>0</v>
      </c>
      <c r="Q146" s="179">
        <f>ROUND(E146*P146,2)</f>
        <v>0</v>
      </c>
      <c r="R146" s="179" t="s">
        <v>211</v>
      </c>
      <c r="S146" s="179" t="s">
        <v>128</v>
      </c>
      <c r="T146" s="180" t="s">
        <v>128</v>
      </c>
      <c r="U146" s="156">
        <v>0</v>
      </c>
      <c r="V146" s="156">
        <f>ROUND(E146*U146,2)</f>
        <v>0</v>
      </c>
      <c r="W146" s="156"/>
      <c r="X146" s="156" t="s">
        <v>168</v>
      </c>
      <c r="Y146" s="147"/>
      <c r="Z146" s="147"/>
      <c r="AA146" s="147"/>
      <c r="AB146" s="147"/>
      <c r="AC146" s="147"/>
      <c r="AD146" s="147"/>
      <c r="AE146" s="147"/>
      <c r="AF146" s="147"/>
      <c r="AG146" s="147" t="s">
        <v>262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54"/>
      <c r="B147" s="155"/>
      <c r="C147" s="185" t="s">
        <v>257</v>
      </c>
      <c r="D147" s="157"/>
      <c r="E147" s="158">
        <v>1</v>
      </c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132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ht="25.5" x14ac:dyDescent="0.2">
      <c r="A148" s="168" t="s">
        <v>123</v>
      </c>
      <c r="B148" s="169" t="s">
        <v>85</v>
      </c>
      <c r="C148" s="183" t="s">
        <v>86</v>
      </c>
      <c r="D148" s="170"/>
      <c r="E148" s="171"/>
      <c r="F148" s="172"/>
      <c r="G148" s="172">
        <f>SUMIF(AG149:AG151,"&lt;&gt;NOR",G149:G151)</f>
        <v>0</v>
      </c>
      <c r="H148" s="172"/>
      <c r="I148" s="172">
        <f>SUM(I149:I151)</f>
        <v>0</v>
      </c>
      <c r="J148" s="172"/>
      <c r="K148" s="172">
        <f>SUM(K149:K151)</f>
        <v>0</v>
      </c>
      <c r="L148" s="172"/>
      <c r="M148" s="172">
        <f>SUM(M149:M151)</f>
        <v>0</v>
      </c>
      <c r="N148" s="172"/>
      <c r="O148" s="172">
        <f>SUM(O149:O151)</f>
        <v>0</v>
      </c>
      <c r="P148" s="172"/>
      <c r="Q148" s="172">
        <f>SUM(Q149:Q151)</f>
        <v>0</v>
      </c>
      <c r="R148" s="172"/>
      <c r="S148" s="172"/>
      <c r="T148" s="173"/>
      <c r="U148" s="167"/>
      <c r="V148" s="167">
        <f>SUM(V149:V151)</f>
        <v>13.23</v>
      </c>
      <c r="W148" s="167"/>
      <c r="X148" s="167"/>
      <c r="AG148" t="s">
        <v>124</v>
      </c>
    </row>
    <row r="149" spans="1:60" outlineLevel="1" x14ac:dyDescent="0.2">
      <c r="A149" s="174">
        <v>39</v>
      </c>
      <c r="B149" s="175" t="s">
        <v>276</v>
      </c>
      <c r="C149" s="184" t="s">
        <v>277</v>
      </c>
      <c r="D149" s="176" t="s">
        <v>179</v>
      </c>
      <c r="E149" s="177">
        <v>95.16</v>
      </c>
      <c r="F149" s="178"/>
      <c r="G149" s="179">
        <f>ROUND(E149*F149,2)</f>
        <v>0</v>
      </c>
      <c r="H149" s="178"/>
      <c r="I149" s="179">
        <f>ROUND(E149*H149,2)</f>
        <v>0</v>
      </c>
      <c r="J149" s="178"/>
      <c r="K149" s="179">
        <f>ROUND(E149*J149,2)</f>
        <v>0</v>
      </c>
      <c r="L149" s="179">
        <v>21</v>
      </c>
      <c r="M149" s="179">
        <f>G149*(1+L149/100)</f>
        <v>0</v>
      </c>
      <c r="N149" s="179">
        <v>0</v>
      </c>
      <c r="O149" s="179">
        <f>ROUND(E149*N149,2)</f>
        <v>0</v>
      </c>
      <c r="P149" s="179">
        <v>0</v>
      </c>
      <c r="Q149" s="179">
        <f>ROUND(E149*P149,2)</f>
        <v>0</v>
      </c>
      <c r="R149" s="179"/>
      <c r="S149" s="179" t="s">
        <v>128</v>
      </c>
      <c r="T149" s="180" t="s">
        <v>128</v>
      </c>
      <c r="U149" s="156">
        <v>0.13900000000000001</v>
      </c>
      <c r="V149" s="156">
        <f>ROUND(E149*U149,2)</f>
        <v>13.23</v>
      </c>
      <c r="W149" s="156"/>
      <c r="X149" s="156" t="s">
        <v>129</v>
      </c>
      <c r="Y149" s="147"/>
      <c r="Z149" s="147"/>
      <c r="AA149" s="147"/>
      <c r="AB149" s="147"/>
      <c r="AC149" s="147"/>
      <c r="AD149" s="147"/>
      <c r="AE149" s="147"/>
      <c r="AF149" s="147"/>
      <c r="AG149" s="147" t="s">
        <v>130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ht="22.5" outlineLevel="1" x14ac:dyDescent="0.2">
      <c r="A150" s="154"/>
      <c r="B150" s="155"/>
      <c r="C150" s="259" t="s">
        <v>278</v>
      </c>
      <c r="D150" s="260"/>
      <c r="E150" s="260"/>
      <c r="F150" s="260"/>
      <c r="G150" s="260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150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81" t="str">
        <f>C150</f>
        <v>Položka je určena pro vyčištění ostatních objektů (např. kanálů, zásobníků, kůlen apod.) - vynesení zbytků stavebního rumu, kropení a 2 x zametení podlah, oprášení stěn a výplní otvorů.</v>
      </c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85" t="s">
        <v>279</v>
      </c>
      <c r="D151" s="157"/>
      <c r="E151" s="158">
        <v>95.16</v>
      </c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132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x14ac:dyDescent="0.2">
      <c r="A152" s="168" t="s">
        <v>123</v>
      </c>
      <c r="B152" s="169" t="s">
        <v>87</v>
      </c>
      <c r="C152" s="183" t="s">
        <v>88</v>
      </c>
      <c r="D152" s="170"/>
      <c r="E152" s="171"/>
      <c r="F152" s="172"/>
      <c r="G152" s="172">
        <f>SUMIF(AG153:AG153,"&lt;&gt;NOR",G153:G153)</f>
        <v>0</v>
      </c>
      <c r="H152" s="172"/>
      <c r="I152" s="172">
        <f>SUM(I153:I153)</f>
        <v>0</v>
      </c>
      <c r="J152" s="172"/>
      <c r="K152" s="172">
        <f>SUM(K153:K153)</f>
        <v>0</v>
      </c>
      <c r="L152" s="172"/>
      <c r="M152" s="172">
        <f>SUM(M153:M153)</f>
        <v>0</v>
      </c>
      <c r="N152" s="172"/>
      <c r="O152" s="172">
        <f>SUM(O153:O153)</f>
        <v>0</v>
      </c>
      <c r="P152" s="172"/>
      <c r="Q152" s="172">
        <f>SUM(Q153:Q153)</f>
        <v>0</v>
      </c>
      <c r="R152" s="172"/>
      <c r="S152" s="172"/>
      <c r="T152" s="173"/>
      <c r="U152" s="167"/>
      <c r="V152" s="167">
        <f>SUM(V153:V153)</f>
        <v>6.07</v>
      </c>
      <c r="W152" s="167"/>
      <c r="X152" s="167"/>
      <c r="AG152" t="s">
        <v>124</v>
      </c>
    </row>
    <row r="153" spans="1:60" outlineLevel="1" x14ac:dyDescent="0.2">
      <c r="A153" s="174">
        <v>40</v>
      </c>
      <c r="B153" s="175" t="s">
        <v>280</v>
      </c>
      <c r="C153" s="184" t="s">
        <v>281</v>
      </c>
      <c r="D153" s="176" t="s">
        <v>166</v>
      </c>
      <c r="E153" s="177">
        <v>15.554449999999999</v>
      </c>
      <c r="F153" s="178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21</v>
      </c>
      <c r="M153" s="179">
        <f>G153*(1+L153/100)</f>
        <v>0</v>
      </c>
      <c r="N153" s="179">
        <v>0</v>
      </c>
      <c r="O153" s="179">
        <f>ROUND(E153*N153,2)</f>
        <v>0</v>
      </c>
      <c r="P153" s="179">
        <v>0</v>
      </c>
      <c r="Q153" s="179">
        <f>ROUND(E153*P153,2)</f>
        <v>0</v>
      </c>
      <c r="R153" s="179"/>
      <c r="S153" s="179" t="s">
        <v>128</v>
      </c>
      <c r="T153" s="180" t="s">
        <v>128</v>
      </c>
      <c r="U153" s="156">
        <v>0.39</v>
      </c>
      <c r="V153" s="156">
        <f>ROUND(E153*U153,2)</f>
        <v>6.07</v>
      </c>
      <c r="W153" s="156"/>
      <c r="X153" s="156" t="s">
        <v>282</v>
      </c>
      <c r="Y153" s="147"/>
      <c r="Z153" s="147"/>
      <c r="AA153" s="147"/>
      <c r="AB153" s="147"/>
      <c r="AC153" s="147"/>
      <c r="AD153" s="147"/>
      <c r="AE153" s="147"/>
      <c r="AF153" s="147"/>
      <c r="AG153" s="147" t="s">
        <v>283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x14ac:dyDescent="0.2">
      <c r="A154" s="3"/>
      <c r="B154" s="4"/>
      <c r="C154" s="191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AE154">
        <v>15</v>
      </c>
      <c r="AF154">
        <v>21</v>
      </c>
      <c r="AG154" t="s">
        <v>110</v>
      </c>
    </row>
    <row r="155" spans="1:60" x14ac:dyDescent="0.2">
      <c r="A155" s="150"/>
      <c r="B155" s="151" t="s">
        <v>31</v>
      </c>
      <c r="C155" s="192"/>
      <c r="D155" s="152"/>
      <c r="E155" s="153"/>
      <c r="F155" s="153"/>
      <c r="G155" s="182">
        <f>G8+G59+G85+G109+G148+G152</f>
        <v>0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AE155">
        <f>SUMIF(L7:L153,AE154,G7:G153)</f>
        <v>0</v>
      </c>
      <c r="AF155">
        <f>SUMIF(L7:L153,AF154,G7:G153)</f>
        <v>0</v>
      </c>
      <c r="AG155" t="s">
        <v>284</v>
      </c>
    </row>
    <row r="156" spans="1:60" x14ac:dyDescent="0.2">
      <c r="A156" s="3"/>
      <c r="B156" s="4"/>
      <c r="C156" s="191"/>
      <c r="D156" s="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">
      <c r="A157" s="3"/>
      <c r="B157" s="4"/>
      <c r="C157" s="191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 x14ac:dyDescent="0.2">
      <c r="A158" s="268" t="s">
        <v>285</v>
      </c>
      <c r="B158" s="268"/>
      <c r="C158" s="269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 x14ac:dyDescent="0.2">
      <c r="A159" s="270"/>
      <c r="B159" s="271"/>
      <c r="C159" s="272"/>
      <c r="D159" s="271"/>
      <c r="E159" s="271"/>
      <c r="F159" s="271"/>
      <c r="G159" s="27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AG159" t="s">
        <v>286</v>
      </c>
    </row>
    <row r="160" spans="1:60" x14ac:dyDescent="0.2">
      <c r="A160" s="274"/>
      <c r="B160" s="275"/>
      <c r="C160" s="276"/>
      <c r="D160" s="275"/>
      <c r="E160" s="275"/>
      <c r="F160" s="275"/>
      <c r="G160" s="277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33" x14ac:dyDescent="0.2">
      <c r="A161" s="274"/>
      <c r="B161" s="275"/>
      <c r="C161" s="276"/>
      <c r="D161" s="275"/>
      <c r="E161" s="275"/>
      <c r="F161" s="275"/>
      <c r="G161" s="277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 x14ac:dyDescent="0.2">
      <c r="A162" s="274"/>
      <c r="B162" s="275"/>
      <c r="C162" s="276"/>
      <c r="D162" s="275"/>
      <c r="E162" s="275"/>
      <c r="F162" s="275"/>
      <c r="G162" s="277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33" x14ac:dyDescent="0.2">
      <c r="A163" s="278"/>
      <c r="B163" s="279"/>
      <c r="C163" s="280"/>
      <c r="D163" s="279"/>
      <c r="E163" s="279"/>
      <c r="F163" s="279"/>
      <c r="G163" s="281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33" x14ac:dyDescent="0.2">
      <c r="A164" s="3"/>
      <c r="B164" s="4"/>
      <c r="C164" s="191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33" x14ac:dyDescent="0.2">
      <c r="C165" s="193"/>
      <c r="D165" s="10"/>
      <c r="AG165" t="s">
        <v>287</v>
      </c>
    </row>
    <row r="166" spans="1:33" x14ac:dyDescent="0.2">
      <c r="D166" s="10"/>
    </row>
    <row r="167" spans="1:33" x14ac:dyDescent="0.2">
      <c r="D167" s="10"/>
    </row>
    <row r="168" spans="1:33" x14ac:dyDescent="0.2">
      <c r="D168" s="10"/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8">
    <mergeCell ref="A159:G163"/>
    <mergeCell ref="C27:G27"/>
    <mergeCell ref="C42:G42"/>
    <mergeCell ref="C64:G64"/>
    <mergeCell ref="C75:G75"/>
    <mergeCell ref="A1:G1"/>
    <mergeCell ref="C2:G2"/>
    <mergeCell ref="C3:G3"/>
    <mergeCell ref="C4:G4"/>
    <mergeCell ref="A158:C158"/>
    <mergeCell ref="C138:G138"/>
    <mergeCell ref="C150:G150"/>
    <mergeCell ref="C101:G101"/>
    <mergeCell ref="C104:G104"/>
    <mergeCell ref="C107:G107"/>
    <mergeCell ref="C117:G117"/>
    <mergeCell ref="C120:G120"/>
    <mergeCell ref="C135:G13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AEAA3-05F1-421D-A3AD-602EC2E2F27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98</v>
      </c>
    </row>
    <row r="2" spans="1:60" ht="24.95" customHeight="1" x14ac:dyDescent="0.2">
      <c r="A2" s="49" t="s">
        <v>8</v>
      </c>
      <c r="B2" s="48" t="s">
        <v>43</v>
      </c>
      <c r="C2" s="262" t="s">
        <v>44</v>
      </c>
      <c r="D2" s="263"/>
      <c r="E2" s="263"/>
      <c r="F2" s="263"/>
      <c r="G2" s="264"/>
      <c r="AG2" t="s">
        <v>99</v>
      </c>
    </row>
    <row r="3" spans="1:60" ht="24.95" customHeight="1" x14ac:dyDescent="0.2">
      <c r="A3" s="49" t="s">
        <v>9</v>
      </c>
      <c r="B3" s="48" t="s">
        <v>58</v>
      </c>
      <c r="C3" s="262" t="s">
        <v>59</v>
      </c>
      <c r="D3" s="263"/>
      <c r="E3" s="263"/>
      <c r="F3" s="263"/>
      <c r="G3" s="264"/>
      <c r="AC3" s="122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62</v>
      </c>
      <c r="C4" s="265" t="s">
        <v>63</v>
      </c>
      <c r="D4" s="266"/>
      <c r="E4" s="266"/>
      <c r="F4" s="266"/>
      <c r="G4" s="267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8" t="s">
        <v>123</v>
      </c>
      <c r="B8" s="169" t="s">
        <v>77</v>
      </c>
      <c r="C8" s="183" t="s">
        <v>78</v>
      </c>
      <c r="D8" s="170"/>
      <c r="E8" s="171"/>
      <c r="F8" s="172"/>
      <c r="G8" s="172">
        <f>SUMIF(AG9:AG151,"&lt;&gt;NOR",G9:G151)</f>
        <v>0</v>
      </c>
      <c r="H8" s="172"/>
      <c r="I8" s="172">
        <f>SUM(I9:I151)</f>
        <v>0</v>
      </c>
      <c r="J8" s="172"/>
      <c r="K8" s="172">
        <f>SUM(K9:K151)</f>
        <v>0</v>
      </c>
      <c r="L8" s="172"/>
      <c r="M8" s="172">
        <f>SUM(M9:M151)</f>
        <v>0</v>
      </c>
      <c r="N8" s="172"/>
      <c r="O8" s="172">
        <f>SUM(O9:O151)</f>
        <v>2.91</v>
      </c>
      <c r="P8" s="172"/>
      <c r="Q8" s="172">
        <f>SUM(Q9:Q151)</f>
        <v>0.88</v>
      </c>
      <c r="R8" s="172"/>
      <c r="S8" s="172"/>
      <c r="T8" s="173"/>
      <c r="U8" s="167"/>
      <c r="V8" s="167">
        <f>SUM(V9:V151)</f>
        <v>42.739999999999995</v>
      </c>
      <c r="W8" s="167"/>
      <c r="X8" s="167"/>
      <c r="AG8" t="s">
        <v>124</v>
      </c>
    </row>
    <row r="9" spans="1:60" outlineLevel="1" x14ac:dyDescent="0.2">
      <c r="A9" s="174">
        <v>1</v>
      </c>
      <c r="B9" s="175" t="s">
        <v>288</v>
      </c>
      <c r="C9" s="184" t="s">
        <v>289</v>
      </c>
      <c r="D9" s="176" t="s">
        <v>127</v>
      </c>
      <c r="E9" s="177">
        <v>9.9750000000000005E-2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128</v>
      </c>
      <c r="T9" s="180" t="s">
        <v>128</v>
      </c>
      <c r="U9" s="156">
        <v>3.2000000000000001E-2</v>
      </c>
      <c r="V9" s="156">
        <f>ROUND(E9*U9,2)</f>
        <v>0</v>
      </c>
      <c r="W9" s="156"/>
      <c r="X9" s="156" t="s">
        <v>129</v>
      </c>
      <c r="Y9" s="147"/>
      <c r="Z9" s="147"/>
      <c r="AA9" s="147"/>
      <c r="AB9" s="147"/>
      <c r="AC9" s="147"/>
      <c r="AD9" s="147"/>
      <c r="AE9" s="147"/>
      <c r="AF9" s="147"/>
      <c r="AG9" s="147" t="s">
        <v>130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5" t="s">
        <v>290</v>
      </c>
      <c r="D10" s="157"/>
      <c r="E10" s="158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132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5" t="s">
        <v>291</v>
      </c>
      <c r="D11" s="157"/>
      <c r="E11" s="158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132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85" t="s">
        <v>292</v>
      </c>
      <c r="D12" s="157"/>
      <c r="E12" s="158">
        <v>9.9750000000000005E-2</v>
      </c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132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186" t="s">
        <v>135</v>
      </c>
      <c r="D13" s="159"/>
      <c r="E13" s="160">
        <v>9.9750000000000005E-2</v>
      </c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132</v>
      </c>
      <c r="AH13" s="147">
        <v>1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74">
        <v>2</v>
      </c>
      <c r="B14" s="175" t="s">
        <v>125</v>
      </c>
      <c r="C14" s="184" t="s">
        <v>126</v>
      </c>
      <c r="D14" s="176" t="s">
        <v>127</v>
      </c>
      <c r="E14" s="177">
        <v>5.2762500000000001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79"/>
      <c r="S14" s="179" t="s">
        <v>128</v>
      </c>
      <c r="T14" s="180" t="s">
        <v>128</v>
      </c>
      <c r="U14" s="156">
        <v>4.6550000000000002</v>
      </c>
      <c r="V14" s="156">
        <f>ROUND(E14*U14,2)</f>
        <v>24.56</v>
      </c>
      <c r="W14" s="156"/>
      <c r="X14" s="156" t="s">
        <v>129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140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185" t="s">
        <v>290</v>
      </c>
      <c r="D15" s="157"/>
      <c r="E15" s="158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132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85" t="s">
        <v>291</v>
      </c>
      <c r="D16" s="157"/>
      <c r="E16" s="158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132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185" t="s">
        <v>293</v>
      </c>
      <c r="D17" s="157"/>
      <c r="E17" s="158">
        <v>0.89775000000000005</v>
      </c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132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185" t="s">
        <v>294</v>
      </c>
      <c r="D18" s="157"/>
      <c r="E18" s="158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132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185" t="s">
        <v>295</v>
      </c>
      <c r="D19" s="157"/>
      <c r="E19" s="158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132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85" t="s">
        <v>296</v>
      </c>
      <c r="D20" s="157"/>
      <c r="E20" s="158">
        <v>0.504</v>
      </c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132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85" t="s">
        <v>297</v>
      </c>
      <c r="D21" s="157"/>
      <c r="E21" s="158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132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85" t="s">
        <v>298</v>
      </c>
      <c r="D22" s="157"/>
      <c r="E22" s="158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132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5" t="s">
        <v>299</v>
      </c>
      <c r="D23" s="157"/>
      <c r="E23" s="158">
        <v>3.8744999999999998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47"/>
      <c r="Z23" s="147"/>
      <c r="AA23" s="147"/>
      <c r="AB23" s="147"/>
      <c r="AC23" s="147"/>
      <c r="AD23" s="147"/>
      <c r="AE23" s="147"/>
      <c r="AF23" s="147"/>
      <c r="AG23" s="147" t="s">
        <v>132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6" t="s">
        <v>135</v>
      </c>
      <c r="D24" s="159"/>
      <c r="E24" s="160">
        <v>5.2762500000000001</v>
      </c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132</v>
      </c>
      <c r="AH24" s="147">
        <v>1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74">
        <v>3</v>
      </c>
      <c r="B25" s="175" t="s">
        <v>138</v>
      </c>
      <c r="C25" s="184" t="s">
        <v>139</v>
      </c>
      <c r="D25" s="176" t="s">
        <v>127</v>
      </c>
      <c r="E25" s="177">
        <v>9.6731300000000005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/>
      <c r="S25" s="179" t="s">
        <v>128</v>
      </c>
      <c r="T25" s="180" t="s">
        <v>128</v>
      </c>
      <c r="U25" s="156">
        <v>0.66800000000000004</v>
      </c>
      <c r="V25" s="156">
        <f>ROUND(E25*U25,2)</f>
        <v>6.46</v>
      </c>
      <c r="W25" s="156"/>
      <c r="X25" s="156" t="s">
        <v>129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140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185" t="s">
        <v>141</v>
      </c>
      <c r="D26" s="157"/>
      <c r="E26" s="158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47"/>
      <c r="Z26" s="147"/>
      <c r="AA26" s="147"/>
      <c r="AB26" s="147"/>
      <c r="AC26" s="147"/>
      <c r="AD26" s="147"/>
      <c r="AE26" s="147"/>
      <c r="AF26" s="147"/>
      <c r="AG26" s="147" t="s">
        <v>132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85" t="s">
        <v>300</v>
      </c>
      <c r="D27" s="157"/>
      <c r="E27" s="158">
        <v>5.2762500000000001</v>
      </c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47"/>
      <c r="Z27" s="147"/>
      <c r="AA27" s="147"/>
      <c r="AB27" s="147"/>
      <c r="AC27" s="147"/>
      <c r="AD27" s="147"/>
      <c r="AE27" s="147"/>
      <c r="AF27" s="147"/>
      <c r="AG27" s="147" t="s">
        <v>132</v>
      </c>
      <c r="AH27" s="147">
        <v>5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186" t="s">
        <v>135</v>
      </c>
      <c r="D28" s="159"/>
      <c r="E28" s="160">
        <v>5.2762500000000001</v>
      </c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132</v>
      </c>
      <c r="AH28" s="147">
        <v>1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185" t="s">
        <v>301</v>
      </c>
      <c r="D29" s="157"/>
      <c r="E29" s="158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47"/>
      <c r="Z29" s="147"/>
      <c r="AA29" s="147"/>
      <c r="AB29" s="147"/>
      <c r="AC29" s="147"/>
      <c r="AD29" s="147"/>
      <c r="AE29" s="147"/>
      <c r="AF29" s="147"/>
      <c r="AG29" s="147" t="s">
        <v>132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185" t="s">
        <v>302</v>
      </c>
      <c r="D30" s="157"/>
      <c r="E30" s="158">
        <v>5.8624999999999998</v>
      </c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47"/>
      <c r="Z30" s="147"/>
      <c r="AA30" s="147"/>
      <c r="AB30" s="147"/>
      <c r="AC30" s="147"/>
      <c r="AD30" s="147"/>
      <c r="AE30" s="147"/>
      <c r="AF30" s="147"/>
      <c r="AG30" s="147" t="s">
        <v>132</v>
      </c>
      <c r="AH30" s="147">
        <v>5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5" t="s">
        <v>303</v>
      </c>
      <c r="D31" s="157"/>
      <c r="E31" s="158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47"/>
      <c r="Z31" s="147"/>
      <c r="AA31" s="147"/>
      <c r="AB31" s="147"/>
      <c r="AC31" s="147"/>
      <c r="AD31" s="147"/>
      <c r="AE31" s="147"/>
      <c r="AF31" s="147"/>
      <c r="AG31" s="147" t="s">
        <v>132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185" t="s">
        <v>304</v>
      </c>
      <c r="D32" s="157"/>
      <c r="E32" s="158">
        <v>-1.46563</v>
      </c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47"/>
      <c r="Z32" s="147"/>
      <c r="AA32" s="147"/>
      <c r="AB32" s="147"/>
      <c r="AC32" s="147"/>
      <c r="AD32" s="147"/>
      <c r="AE32" s="147"/>
      <c r="AF32" s="147"/>
      <c r="AG32" s="147" t="s">
        <v>132</v>
      </c>
      <c r="AH32" s="147">
        <v>5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186" t="s">
        <v>135</v>
      </c>
      <c r="D33" s="159"/>
      <c r="E33" s="160">
        <v>4.3968800000000003</v>
      </c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47"/>
      <c r="Z33" s="147"/>
      <c r="AA33" s="147"/>
      <c r="AB33" s="147"/>
      <c r="AC33" s="147"/>
      <c r="AD33" s="147"/>
      <c r="AE33" s="147"/>
      <c r="AF33" s="147"/>
      <c r="AG33" s="147" t="s">
        <v>132</v>
      </c>
      <c r="AH33" s="147">
        <v>1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4">
        <v>4</v>
      </c>
      <c r="B34" s="175" t="s">
        <v>143</v>
      </c>
      <c r="C34" s="184" t="s">
        <v>144</v>
      </c>
      <c r="D34" s="176" t="s">
        <v>127</v>
      </c>
      <c r="E34" s="177">
        <v>9.6731300000000005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 t="s">
        <v>128</v>
      </c>
      <c r="T34" s="180" t="s">
        <v>128</v>
      </c>
      <c r="U34" s="156">
        <v>0.59099999999999997</v>
      </c>
      <c r="V34" s="156">
        <f>ROUND(E34*U34,2)</f>
        <v>5.72</v>
      </c>
      <c r="W34" s="156"/>
      <c r="X34" s="156" t="s">
        <v>129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140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185" t="s">
        <v>141</v>
      </c>
      <c r="D35" s="157"/>
      <c r="E35" s="158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132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185" t="s">
        <v>300</v>
      </c>
      <c r="D36" s="157"/>
      <c r="E36" s="158">
        <v>5.2762500000000001</v>
      </c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47"/>
      <c r="Z36" s="147"/>
      <c r="AA36" s="147"/>
      <c r="AB36" s="147"/>
      <c r="AC36" s="147"/>
      <c r="AD36" s="147"/>
      <c r="AE36" s="147"/>
      <c r="AF36" s="147"/>
      <c r="AG36" s="147" t="s">
        <v>132</v>
      </c>
      <c r="AH36" s="147">
        <v>5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86" t="s">
        <v>135</v>
      </c>
      <c r="D37" s="159"/>
      <c r="E37" s="160">
        <v>5.2762500000000001</v>
      </c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47"/>
      <c r="Z37" s="147"/>
      <c r="AA37" s="147"/>
      <c r="AB37" s="147"/>
      <c r="AC37" s="147"/>
      <c r="AD37" s="147"/>
      <c r="AE37" s="147"/>
      <c r="AF37" s="147"/>
      <c r="AG37" s="147" t="s">
        <v>132</v>
      </c>
      <c r="AH37" s="147">
        <v>1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185" t="s">
        <v>301</v>
      </c>
      <c r="D38" s="157"/>
      <c r="E38" s="158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132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85" t="s">
        <v>302</v>
      </c>
      <c r="D39" s="157"/>
      <c r="E39" s="158">
        <v>5.8624999999999998</v>
      </c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47"/>
      <c r="Z39" s="147"/>
      <c r="AA39" s="147"/>
      <c r="AB39" s="147"/>
      <c r="AC39" s="147"/>
      <c r="AD39" s="147"/>
      <c r="AE39" s="147"/>
      <c r="AF39" s="147"/>
      <c r="AG39" s="147" t="s">
        <v>132</v>
      </c>
      <c r="AH39" s="147">
        <v>5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85" t="s">
        <v>303</v>
      </c>
      <c r="D40" s="157"/>
      <c r="E40" s="158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47"/>
      <c r="Z40" s="147"/>
      <c r="AA40" s="147"/>
      <c r="AB40" s="147"/>
      <c r="AC40" s="147"/>
      <c r="AD40" s="147"/>
      <c r="AE40" s="147"/>
      <c r="AF40" s="147"/>
      <c r="AG40" s="147" t="s">
        <v>132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185" t="s">
        <v>304</v>
      </c>
      <c r="D41" s="157"/>
      <c r="E41" s="158">
        <v>-1.46563</v>
      </c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47"/>
      <c r="Z41" s="147"/>
      <c r="AA41" s="147"/>
      <c r="AB41" s="147"/>
      <c r="AC41" s="147"/>
      <c r="AD41" s="147"/>
      <c r="AE41" s="147"/>
      <c r="AF41" s="147"/>
      <c r="AG41" s="147" t="s">
        <v>132</v>
      </c>
      <c r="AH41" s="147">
        <v>5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186" t="s">
        <v>135</v>
      </c>
      <c r="D42" s="159"/>
      <c r="E42" s="160">
        <v>4.3968800000000003</v>
      </c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47"/>
      <c r="Z42" s="147"/>
      <c r="AA42" s="147"/>
      <c r="AB42" s="147"/>
      <c r="AC42" s="147"/>
      <c r="AD42" s="147"/>
      <c r="AE42" s="147"/>
      <c r="AF42" s="147"/>
      <c r="AG42" s="147" t="s">
        <v>132</v>
      </c>
      <c r="AH42" s="147">
        <v>1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74">
        <v>5</v>
      </c>
      <c r="B43" s="175" t="s">
        <v>145</v>
      </c>
      <c r="C43" s="184" t="s">
        <v>146</v>
      </c>
      <c r="D43" s="176" t="s">
        <v>127</v>
      </c>
      <c r="E43" s="177">
        <v>5.2762500000000001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/>
      <c r="S43" s="179" t="s">
        <v>128</v>
      </c>
      <c r="T43" s="180" t="s">
        <v>128</v>
      </c>
      <c r="U43" s="156">
        <v>0.65200000000000002</v>
      </c>
      <c r="V43" s="156">
        <f>ROUND(E43*U43,2)</f>
        <v>3.44</v>
      </c>
      <c r="W43" s="156"/>
      <c r="X43" s="156" t="s">
        <v>129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140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5" t="s">
        <v>141</v>
      </c>
      <c r="D44" s="157"/>
      <c r="E44" s="158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47"/>
      <c r="Z44" s="147"/>
      <c r="AA44" s="147"/>
      <c r="AB44" s="147"/>
      <c r="AC44" s="147"/>
      <c r="AD44" s="147"/>
      <c r="AE44" s="147"/>
      <c r="AF44" s="147"/>
      <c r="AG44" s="147" t="s">
        <v>132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85" t="s">
        <v>300</v>
      </c>
      <c r="D45" s="157"/>
      <c r="E45" s="158">
        <v>5.2762500000000001</v>
      </c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47"/>
      <c r="Z45" s="147"/>
      <c r="AA45" s="147"/>
      <c r="AB45" s="147"/>
      <c r="AC45" s="147"/>
      <c r="AD45" s="147"/>
      <c r="AE45" s="147"/>
      <c r="AF45" s="147"/>
      <c r="AG45" s="147" t="s">
        <v>132</v>
      </c>
      <c r="AH45" s="147">
        <v>5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186" t="s">
        <v>135</v>
      </c>
      <c r="D46" s="159"/>
      <c r="E46" s="160">
        <v>5.2762500000000001</v>
      </c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47"/>
      <c r="Z46" s="147"/>
      <c r="AA46" s="147"/>
      <c r="AB46" s="147"/>
      <c r="AC46" s="147"/>
      <c r="AD46" s="147"/>
      <c r="AE46" s="147"/>
      <c r="AF46" s="147"/>
      <c r="AG46" s="147" t="s">
        <v>132</v>
      </c>
      <c r="AH46" s="147">
        <v>1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4">
        <v>6</v>
      </c>
      <c r="B47" s="175" t="s">
        <v>160</v>
      </c>
      <c r="C47" s="184" t="s">
        <v>161</v>
      </c>
      <c r="D47" s="176" t="s">
        <v>127</v>
      </c>
      <c r="E47" s="177">
        <v>5.8624999999999998</v>
      </c>
      <c r="F47" s="178"/>
      <c r="G47" s="179">
        <f>ROUND(E47*F47,2)</f>
        <v>0</v>
      </c>
      <c r="H47" s="178"/>
      <c r="I47" s="179">
        <f>ROUND(E47*H47,2)</f>
        <v>0</v>
      </c>
      <c r="J47" s="178"/>
      <c r="K47" s="179">
        <f>ROUND(E47*J47,2)</f>
        <v>0</v>
      </c>
      <c r="L47" s="179">
        <v>21</v>
      </c>
      <c r="M47" s="179">
        <f>G47*(1+L47/100)</f>
        <v>0</v>
      </c>
      <c r="N47" s="179">
        <v>0</v>
      </c>
      <c r="O47" s="179">
        <f>ROUND(E47*N47,2)</f>
        <v>0</v>
      </c>
      <c r="P47" s="179">
        <v>0</v>
      </c>
      <c r="Q47" s="179">
        <f>ROUND(E47*P47,2)</f>
        <v>0</v>
      </c>
      <c r="R47" s="179"/>
      <c r="S47" s="179" t="s">
        <v>128</v>
      </c>
      <c r="T47" s="180" t="s">
        <v>128</v>
      </c>
      <c r="U47" s="156">
        <v>0.20200000000000001</v>
      </c>
      <c r="V47" s="156">
        <f>ROUND(E47*U47,2)</f>
        <v>1.18</v>
      </c>
      <c r="W47" s="156"/>
      <c r="X47" s="156" t="s">
        <v>129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140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259" t="s">
        <v>162</v>
      </c>
      <c r="D48" s="260"/>
      <c r="E48" s="260"/>
      <c r="F48" s="260"/>
      <c r="G48" s="260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47"/>
      <c r="Z48" s="147"/>
      <c r="AA48" s="147"/>
      <c r="AB48" s="147"/>
      <c r="AC48" s="147"/>
      <c r="AD48" s="147"/>
      <c r="AE48" s="147"/>
      <c r="AF48" s="147"/>
      <c r="AG48" s="147" t="s">
        <v>150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185" t="s">
        <v>290</v>
      </c>
      <c r="D49" s="157"/>
      <c r="E49" s="158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47"/>
      <c r="Z49" s="147"/>
      <c r="AA49" s="147"/>
      <c r="AB49" s="147"/>
      <c r="AC49" s="147"/>
      <c r="AD49" s="147"/>
      <c r="AE49" s="147"/>
      <c r="AF49" s="147"/>
      <c r="AG49" s="147" t="s">
        <v>132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85" t="s">
        <v>291</v>
      </c>
      <c r="D50" s="157"/>
      <c r="E50" s="158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47"/>
      <c r="Z50" s="147"/>
      <c r="AA50" s="147"/>
      <c r="AB50" s="147"/>
      <c r="AC50" s="147"/>
      <c r="AD50" s="147"/>
      <c r="AE50" s="147"/>
      <c r="AF50" s="147"/>
      <c r="AG50" s="147" t="s">
        <v>132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5" t="s">
        <v>305</v>
      </c>
      <c r="D51" s="157"/>
      <c r="E51" s="158">
        <v>0.74812999999999996</v>
      </c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47"/>
      <c r="Z51" s="147"/>
      <c r="AA51" s="147"/>
      <c r="AB51" s="147"/>
      <c r="AC51" s="147"/>
      <c r="AD51" s="147"/>
      <c r="AE51" s="147"/>
      <c r="AF51" s="147"/>
      <c r="AG51" s="147" t="s">
        <v>132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85" t="s">
        <v>294</v>
      </c>
      <c r="D52" s="157"/>
      <c r="E52" s="158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47"/>
      <c r="Z52" s="147"/>
      <c r="AA52" s="147"/>
      <c r="AB52" s="147"/>
      <c r="AC52" s="147"/>
      <c r="AD52" s="147"/>
      <c r="AE52" s="147"/>
      <c r="AF52" s="147"/>
      <c r="AG52" s="147" t="s">
        <v>132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5" t="s">
        <v>295</v>
      </c>
      <c r="D53" s="157"/>
      <c r="E53" s="158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47"/>
      <c r="Z53" s="147"/>
      <c r="AA53" s="147"/>
      <c r="AB53" s="147"/>
      <c r="AC53" s="147"/>
      <c r="AD53" s="147"/>
      <c r="AE53" s="147"/>
      <c r="AF53" s="147"/>
      <c r="AG53" s="147" t="s">
        <v>132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185" t="s">
        <v>306</v>
      </c>
      <c r="D54" s="157"/>
      <c r="E54" s="158">
        <v>0.42</v>
      </c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47"/>
      <c r="Z54" s="147"/>
      <c r="AA54" s="147"/>
      <c r="AB54" s="147"/>
      <c r="AC54" s="147"/>
      <c r="AD54" s="147"/>
      <c r="AE54" s="147"/>
      <c r="AF54" s="147"/>
      <c r="AG54" s="147" t="s">
        <v>132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85" t="s">
        <v>297</v>
      </c>
      <c r="D55" s="157"/>
      <c r="E55" s="158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47"/>
      <c r="Z55" s="147"/>
      <c r="AA55" s="147"/>
      <c r="AB55" s="147"/>
      <c r="AC55" s="147"/>
      <c r="AD55" s="147"/>
      <c r="AE55" s="147"/>
      <c r="AF55" s="147"/>
      <c r="AG55" s="147" t="s">
        <v>132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85" t="s">
        <v>298</v>
      </c>
      <c r="D56" s="157"/>
      <c r="E56" s="158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47"/>
      <c r="Z56" s="147"/>
      <c r="AA56" s="147"/>
      <c r="AB56" s="147"/>
      <c r="AC56" s="147"/>
      <c r="AD56" s="147"/>
      <c r="AE56" s="147"/>
      <c r="AF56" s="147"/>
      <c r="AG56" s="147" t="s">
        <v>132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5" t="s">
        <v>307</v>
      </c>
      <c r="D57" s="157"/>
      <c r="E57" s="158">
        <v>3.2287499999999998</v>
      </c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47"/>
      <c r="Z57" s="147"/>
      <c r="AA57" s="147"/>
      <c r="AB57" s="147"/>
      <c r="AC57" s="147"/>
      <c r="AD57" s="147"/>
      <c r="AE57" s="147"/>
      <c r="AF57" s="147"/>
      <c r="AG57" s="147" t="s">
        <v>132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186" t="s">
        <v>135</v>
      </c>
      <c r="D58" s="159"/>
      <c r="E58" s="160">
        <v>4.3968800000000003</v>
      </c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47"/>
      <c r="Z58" s="147"/>
      <c r="AA58" s="147"/>
      <c r="AB58" s="147"/>
      <c r="AC58" s="147"/>
      <c r="AD58" s="147"/>
      <c r="AE58" s="147"/>
      <c r="AF58" s="147"/>
      <c r="AG58" s="147" t="s">
        <v>132</v>
      </c>
      <c r="AH58" s="147">
        <v>1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85" t="s">
        <v>308</v>
      </c>
      <c r="D59" s="157"/>
      <c r="E59" s="158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47"/>
      <c r="Z59" s="147"/>
      <c r="AA59" s="147"/>
      <c r="AB59" s="147"/>
      <c r="AC59" s="147"/>
      <c r="AD59" s="147"/>
      <c r="AE59" s="147"/>
      <c r="AF59" s="147"/>
      <c r="AG59" s="147" t="s">
        <v>132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185" t="s">
        <v>309</v>
      </c>
      <c r="D60" s="157"/>
      <c r="E60" s="158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47"/>
      <c r="Z60" s="147"/>
      <c r="AA60" s="147"/>
      <c r="AB60" s="147"/>
      <c r="AC60" s="147"/>
      <c r="AD60" s="147"/>
      <c r="AE60" s="147"/>
      <c r="AF60" s="147"/>
      <c r="AG60" s="147" t="s">
        <v>132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85" t="s">
        <v>310</v>
      </c>
      <c r="D61" s="157"/>
      <c r="E61" s="158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47"/>
      <c r="Z61" s="147"/>
      <c r="AA61" s="147"/>
      <c r="AB61" s="147"/>
      <c r="AC61" s="147"/>
      <c r="AD61" s="147"/>
      <c r="AE61" s="147"/>
      <c r="AF61" s="147"/>
      <c r="AG61" s="147" t="s">
        <v>132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85" t="s">
        <v>311</v>
      </c>
      <c r="D62" s="157"/>
      <c r="E62" s="158">
        <v>1.46563</v>
      </c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132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186" t="s">
        <v>135</v>
      </c>
      <c r="D63" s="159"/>
      <c r="E63" s="160">
        <v>1.46563</v>
      </c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47"/>
      <c r="Z63" s="147"/>
      <c r="AA63" s="147"/>
      <c r="AB63" s="147"/>
      <c r="AC63" s="147"/>
      <c r="AD63" s="147"/>
      <c r="AE63" s="147"/>
      <c r="AF63" s="147"/>
      <c r="AG63" s="147" t="s">
        <v>132</v>
      </c>
      <c r="AH63" s="147">
        <v>1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74">
        <v>7</v>
      </c>
      <c r="B64" s="175" t="s">
        <v>151</v>
      </c>
      <c r="C64" s="184" t="s">
        <v>152</v>
      </c>
      <c r="D64" s="176" t="s">
        <v>127</v>
      </c>
      <c r="E64" s="177">
        <v>1.46563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0</v>
      </c>
      <c r="N64" s="179">
        <v>0</v>
      </c>
      <c r="O64" s="179">
        <f>ROUND(E64*N64,2)</f>
        <v>0</v>
      </c>
      <c r="P64" s="179">
        <v>0</v>
      </c>
      <c r="Q64" s="179">
        <f>ROUND(E64*P64,2)</f>
        <v>0</v>
      </c>
      <c r="R64" s="179"/>
      <c r="S64" s="179" t="s">
        <v>128</v>
      </c>
      <c r="T64" s="180" t="s">
        <v>128</v>
      </c>
      <c r="U64" s="156">
        <v>1.0999999999999999E-2</v>
      </c>
      <c r="V64" s="156">
        <f>ROUND(E64*U64,2)</f>
        <v>0.02</v>
      </c>
      <c r="W64" s="156"/>
      <c r="X64" s="156" t="s">
        <v>129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140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185" t="s">
        <v>312</v>
      </c>
      <c r="D65" s="157"/>
      <c r="E65" s="158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47"/>
      <c r="Z65" s="147"/>
      <c r="AA65" s="147"/>
      <c r="AB65" s="147"/>
      <c r="AC65" s="147"/>
      <c r="AD65" s="147"/>
      <c r="AE65" s="147"/>
      <c r="AF65" s="147"/>
      <c r="AG65" s="147" t="s">
        <v>132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185" t="s">
        <v>308</v>
      </c>
      <c r="D66" s="157"/>
      <c r="E66" s="158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47"/>
      <c r="Z66" s="147"/>
      <c r="AA66" s="147"/>
      <c r="AB66" s="147"/>
      <c r="AC66" s="147"/>
      <c r="AD66" s="147"/>
      <c r="AE66" s="147"/>
      <c r="AF66" s="147"/>
      <c r="AG66" s="147" t="s">
        <v>132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5" t="s">
        <v>309</v>
      </c>
      <c r="D67" s="157"/>
      <c r="E67" s="158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47"/>
      <c r="Z67" s="147"/>
      <c r="AA67" s="147"/>
      <c r="AB67" s="147"/>
      <c r="AC67" s="147"/>
      <c r="AD67" s="147"/>
      <c r="AE67" s="147"/>
      <c r="AF67" s="147"/>
      <c r="AG67" s="147" t="s">
        <v>132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85" t="s">
        <v>310</v>
      </c>
      <c r="D68" s="157"/>
      <c r="E68" s="158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132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5" t="s">
        <v>311</v>
      </c>
      <c r="D69" s="157"/>
      <c r="E69" s="158">
        <v>1.46563</v>
      </c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47"/>
      <c r="Z69" s="147"/>
      <c r="AA69" s="147"/>
      <c r="AB69" s="147"/>
      <c r="AC69" s="147"/>
      <c r="AD69" s="147"/>
      <c r="AE69" s="147"/>
      <c r="AF69" s="147"/>
      <c r="AG69" s="147" t="s">
        <v>132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186" t="s">
        <v>135</v>
      </c>
      <c r="D70" s="159"/>
      <c r="E70" s="160">
        <v>1.46563</v>
      </c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47"/>
      <c r="Z70" s="147"/>
      <c r="AA70" s="147"/>
      <c r="AB70" s="147"/>
      <c r="AC70" s="147"/>
      <c r="AD70" s="147"/>
      <c r="AE70" s="147"/>
      <c r="AF70" s="147"/>
      <c r="AG70" s="147" t="s">
        <v>132</v>
      </c>
      <c r="AH70" s="147">
        <v>1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4">
        <v>8</v>
      </c>
      <c r="B71" s="175" t="s">
        <v>153</v>
      </c>
      <c r="C71" s="184" t="s">
        <v>154</v>
      </c>
      <c r="D71" s="176" t="s">
        <v>127</v>
      </c>
      <c r="E71" s="177">
        <v>14.65625</v>
      </c>
      <c r="F71" s="178"/>
      <c r="G71" s="179">
        <f>ROUND(E71*F71,2)</f>
        <v>0</v>
      </c>
      <c r="H71" s="178"/>
      <c r="I71" s="179">
        <f>ROUND(E71*H71,2)</f>
        <v>0</v>
      </c>
      <c r="J71" s="178"/>
      <c r="K71" s="179">
        <f>ROUND(E71*J71,2)</f>
        <v>0</v>
      </c>
      <c r="L71" s="179">
        <v>21</v>
      </c>
      <c r="M71" s="179">
        <f>G71*(1+L71/100)</f>
        <v>0</v>
      </c>
      <c r="N71" s="179">
        <v>0</v>
      </c>
      <c r="O71" s="179">
        <f>ROUND(E71*N71,2)</f>
        <v>0</v>
      </c>
      <c r="P71" s="179">
        <v>0</v>
      </c>
      <c r="Q71" s="179">
        <f>ROUND(E71*P71,2)</f>
        <v>0</v>
      </c>
      <c r="R71" s="179"/>
      <c r="S71" s="179" t="s">
        <v>128</v>
      </c>
      <c r="T71" s="180" t="s">
        <v>128</v>
      </c>
      <c r="U71" s="156">
        <v>0</v>
      </c>
      <c r="V71" s="156">
        <f>ROUND(E71*U71,2)</f>
        <v>0</v>
      </c>
      <c r="W71" s="156"/>
      <c r="X71" s="156" t="s">
        <v>129</v>
      </c>
      <c r="Y71" s="147"/>
      <c r="Z71" s="147"/>
      <c r="AA71" s="147"/>
      <c r="AB71" s="147"/>
      <c r="AC71" s="147"/>
      <c r="AD71" s="147"/>
      <c r="AE71" s="147"/>
      <c r="AF71" s="147"/>
      <c r="AG71" s="147" t="s">
        <v>140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185" t="s">
        <v>155</v>
      </c>
      <c r="D72" s="157"/>
      <c r="E72" s="158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47"/>
      <c r="Z72" s="147"/>
      <c r="AA72" s="147"/>
      <c r="AB72" s="147"/>
      <c r="AC72" s="147"/>
      <c r="AD72" s="147"/>
      <c r="AE72" s="147"/>
      <c r="AF72" s="147"/>
      <c r="AG72" s="147" t="s">
        <v>132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185" t="s">
        <v>313</v>
      </c>
      <c r="D73" s="157"/>
      <c r="E73" s="158">
        <v>1.46563</v>
      </c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47"/>
      <c r="Z73" s="147"/>
      <c r="AA73" s="147"/>
      <c r="AB73" s="147"/>
      <c r="AC73" s="147"/>
      <c r="AD73" s="147"/>
      <c r="AE73" s="147"/>
      <c r="AF73" s="147"/>
      <c r="AG73" s="147" t="s">
        <v>132</v>
      </c>
      <c r="AH73" s="147">
        <v>5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186" t="s">
        <v>135</v>
      </c>
      <c r="D74" s="159"/>
      <c r="E74" s="160">
        <v>1.46563</v>
      </c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47"/>
      <c r="Z74" s="147"/>
      <c r="AA74" s="147"/>
      <c r="AB74" s="147"/>
      <c r="AC74" s="147"/>
      <c r="AD74" s="147"/>
      <c r="AE74" s="147"/>
      <c r="AF74" s="147"/>
      <c r="AG74" s="147" t="s">
        <v>132</v>
      </c>
      <c r="AH74" s="147">
        <v>1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87" t="s">
        <v>157</v>
      </c>
      <c r="D75" s="161"/>
      <c r="E75" s="162">
        <v>13.190630000000001</v>
      </c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47"/>
      <c r="Z75" s="147"/>
      <c r="AA75" s="147"/>
      <c r="AB75" s="147"/>
      <c r="AC75" s="147"/>
      <c r="AD75" s="147"/>
      <c r="AE75" s="147"/>
      <c r="AF75" s="147"/>
      <c r="AG75" s="147" t="s">
        <v>132</v>
      </c>
      <c r="AH75" s="147">
        <v>4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74">
        <v>9</v>
      </c>
      <c r="B76" s="175" t="s">
        <v>158</v>
      </c>
      <c r="C76" s="184" t="s">
        <v>159</v>
      </c>
      <c r="D76" s="176" t="s">
        <v>127</v>
      </c>
      <c r="E76" s="177">
        <v>1.46563</v>
      </c>
      <c r="F76" s="178"/>
      <c r="G76" s="179">
        <f>ROUND(E76*F76,2)</f>
        <v>0</v>
      </c>
      <c r="H76" s="178"/>
      <c r="I76" s="179">
        <f>ROUND(E76*H76,2)</f>
        <v>0</v>
      </c>
      <c r="J76" s="178"/>
      <c r="K76" s="179">
        <f>ROUND(E76*J76,2)</f>
        <v>0</v>
      </c>
      <c r="L76" s="179">
        <v>21</v>
      </c>
      <c r="M76" s="179">
        <f>G76*(1+L76/100)</f>
        <v>0</v>
      </c>
      <c r="N76" s="179">
        <v>0</v>
      </c>
      <c r="O76" s="179">
        <f>ROUND(E76*N76,2)</f>
        <v>0</v>
      </c>
      <c r="P76" s="179">
        <v>0</v>
      </c>
      <c r="Q76" s="179">
        <f>ROUND(E76*P76,2)</f>
        <v>0</v>
      </c>
      <c r="R76" s="179"/>
      <c r="S76" s="179" t="s">
        <v>128</v>
      </c>
      <c r="T76" s="180" t="s">
        <v>128</v>
      </c>
      <c r="U76" s="156">
        <v>0</v>
      </c>
      <c r="V76" s="156">
        <f>ROUND(E76*U76,2)</f>
        <v>0</v>
      </c>
      <c r="W76" s="156"/>
      <c r="X76" s="156" t="s">
        <v>129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140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185" t="s">
        <v>155</v>
      </c>
      <c r="D77" s="157"/>
      <c r="E77" s="158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47"/>
      <c r="Z77" s="147"/>
      <c r="AA77" s="147"/>
      <c r="AB77" s="147"/>
      <c r="AC77" s="147"/>
      <c r="AD77" s="147"/>
      <c r="AE77" s="147"/>
      <c r="AF77" s="147"/>
      <c r="AG77" s="147" t="s">
        <v>132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85" t="s">
        <v>313</v>
      </c>
      <c r="D78" s="157"/>
      <c r="E78" s="158">
        <v>1.46563</v>
      </c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47"/>
      <c r="Z78" s="147"/>
      <c r="AA78" s="147"/>
      <c r="AB78" s="147"/>
      <c r="AC78" s="147"/>
      <c r="AD78" s="147"/>
      <c r="AE78" s="147"/>
      <c r="AF78" s="147"/>
      <c r="AG78" s="147" t="s">
        <v>132</v>
      </c>
      <c r="AH78" s="147">
        <v>5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186" t="s">
        <v>135</v>
      </c>
      <c r="D79" s="159"/>
      <c r="E79" s="160">
        <v>1.46563</v>
      </c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47"/>
      <c r="Z79" s="147"/>
      <c r="AA79" s="147"/>
      <c r="AB79" s="147"/>
      <c r="AC79" s="147"/>
      <c r="AD79" s="147"/>
      <c r="AE79" s="147"/>
      <c r="AF79" s="147"/>
      <c r="AG79" s="147" t="s">
        <v>132</v>
      </c>
      <c r="AH79" s="147">
        <v>1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4">
        <v>10</v>
      </c>
      <c r="B80" s="175" t="s">
        <v>314</v>
      </c>
      <c r="C80" s="184" t="s">
        <v>315</v>
      </c>
      <c r="D80" s="176" t="s">
        <v>166</v>
      </c>
      <c r="E80" s="177">
        <v>2.9106000000000001</v>
      </c>
      <c r="F80" s="178"/>
      <c r="G80" s="179">
        <f>ROUND(E80*F80,2)</f>
        <v>0</v>
      </c>
      <c r="H80" s="178"/>
      <c r="I80" s="179">
        <f>ROUND(E80*H80,2)</f>
        <v>0</v>
      </c>
      <c r="J80" s="178"/>
      <c r="K80" s="179">
        <f>ROUND(E80*J80,2)</f>
        <v>0</v>
      </c>
      <c r="L80" s="179">
        <v>21</v>
      </c>
      <c r="M80" s="179">
        <f>G80*(1+L80/100)</f>
        <v>0</v>
      </c>
      <c r="N80" s="179">
        <v>1</v>
      </c>
      <c r="O80" s="179">
        <f>ROUND(E80*N80,2)</f>
        <v>2.91</v>
      </c>
      <c r="P80" s="179">
        <v>0</v>
      </c>
      <c r="Q80" s="179">
        <f>ROUND(E80*P80,2)</f>
        <v>0</v>
      </c>
      <c r="R80" s="179" t="s">
        <v>211</v>
      </c>
      <c r="S80" s="179" t="s">
        <v>128</v>
      </c>
      <c r="T80" s="180" t="s">
        <v>128</v>
      </c>
      <c r="U80" s="156">
        <v>0</v>
      </c>
      <c r="V80" s="156">
        <f>ROUND(E80*U80,2)</f>
        <v>0</v>
      </c>
      <c r="W80" s="156"/>
      <c r="X80" s="156" t="s">
        <v>168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169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188" t="s">
        <v>170</v>
      </c>
      <c r="D81" s="163"/>
      <c r="E81" s="164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47"/>
      <c r="Z81" s="147"/>
      <c r="AA81" s="147"/>
      <c r="AB81" s="147"/>
      <c r="AC81" s="147"/>
      <c r="AD81" s="147"/>
      <c r="AE81" s="147"/>
      <c r="AF81" s="147"/>
      <c r="AG81" s="147" t="s">
        <v>132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89" t="s">
        <v>316</v>
      </c>
      <c r="D82" s="163"/>
      <c r="E82" s="164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47"/>
      <c r="Z82" s="147"/>
      <c r="AA82" s="147"/>
      <c r="AB82" s="147"/>
      <c r="AC82" s="147"/>
      <c r="AD82" s="147"/>
      <c r="AE82" s="147"/>
      <c r="AF82" s="147"/>
      <c r="AG82" s="147" t="s">
        <v>132</v>
      </c>
      <c r="AH82" s="147">
        <v>2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89" t="s">
        <v>317</v>
      </c>
      <c r="D83" s="163"/>
      <c r="E83" s="164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47"/>
      <c r="Z83" s="147"/>
      <c r="AA83" s="147"/>
      <c r="AB83" s="147"/>
      <c r="AC83" s="147"/>
      <c r="AD83" s="147"/>
      <c r="AE83" s="147"/>
      <c r="AF83" s="147"/>
      <c r="AG83" s="147" t="s">
        <v>132</v>
      </c>
      <c r="AH83" s="147">
        <v>2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189" t="s">
        <v>318</v>
      </c>
      <c r="D84" s="163"/>
      <c r="E84" s="164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47"/>
      <c r="Z84" s="147"/>
      <c r="AA84" s="147"/>
      <c r="AB84" s="147"/>
      <c r="AC84" s="147"/>
      <c r="AD84" s="147"/>
      <c r="AE84" s="147"/>
      <c r="AF84" s="147"/>
      <c r="AG84" s="147" t="s">
        <v>132</v>
      </c>
      <c r="AH84" s="147">
        <v>2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189" t="s">
        <v>319</v>
      </c>
      <c r="D85" s="163"/>
      <c r="E85" s="164">
        <v>1.46563</v>
      </c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47"/>
      <c r="Z85" s="147"/>
      <c r="AA85" s="147"/>
      <c r="AB85" s="147"/>
      <c r="AC85" s="147"/>
      <c r="AD85" s="147"/>
      <c r="AE85" s="147"/>
      <c r="AF85" s="147"/>
      <c r="AG85" s="147" t="s">
        <v>132</v>
      </c>
      <c r="AH85" s="147">
        <v>2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90" t="s">
        <v>173</v>
      </c>
      <c r="D86" s="165"/>
      <c r="E86" s="166">
        <v>1.46563</v>
      </c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47"/>
      <c r="Z86" s="147"/>
      <c r="AA86" s="147"/>
      <c r="AB86" s="147"/>
      <c r="AC86" s="147"/>
      <c r="AD86" s="147"/>
      <c r="AE86" s="147"/>
      <c r="AF86" s="147"/>
      <c r="AG86" s="147" t="s">
        <v>132</v>
      </c>
      <c r="AH86" s="147">
        <v>3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8" t="s">
        <v>174</v>
      </c>
      <c r="D87" s="163"/>
      <c r="E87" s="164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47"/>
      <c r="Z87" s="147"/>
      <c r="AA87" s="147"/>
      <c r="AB87" s="147"/>
      <c r="AC87" s="147"/>
      <c r="AD87" s="147"/>
      <c r="AE87" s="147"/>
      <c r="AF87" s="147"/>
      <c r="AG87" s="147" t="s">
        <v>132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85" t="s">
        <v>320</v>
      </c>
      <c r="D88" s="157"/>
      <c r="E88" s="158">
        <v>2.6459999999999999</v>
      </c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47"/>
      <c r="Z88" s="147"/>
      <c r="AA88" s="147"/>
      <c r="AB88" s="147"/>
      <c r="AC88" s="147"/>
      <c r="AD88" s="147"/>
      <c r="AE88" s="147"/>
      <c r="AF88" s="147"/>
      <c r="AG88" s="147" t="s">
        <v>132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186" t="s">
        <v>135</v>
      </c>
      <c r="D89" s="159"/>
      <c r="E89" s="160">
        <v>2.6459999999999999</v>
      </c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47"/>
      <c r="Z89" s="147"/>
      <c r="AA89" s="147"/>
      <c r="AB89" s="147"/>
      <c r="AC89" s="147"/>
      <c r="AD89" s="147"/>
      <c r="AE89" s="147"/>
      <c r="AF89" s="147"/>
      <c r="AG89" s="147" t="s">
        <v>132</v>
      </c>
      <c r="AH89" s="147">
        <v>1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187" t="s">
        <v>176</v>
      </c>
      <c r="D90" s="161"/>
      <c r="E90" s="162">
        <v>0.2646</v>
      </c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47"/>
      <c r="Z90" s="147"/>
      <c r="AA90" s="147"/>
      <c r="AB90" s="147"/>
      <c r="AC90" s="147"/>
      <c r="AD90" s="147"/>
      <c r="AE90" s="147"/>
      <c r="AF90" s="147"/>
      <c r="AG90" s="147" t="s">
        <v>132</v>
      </c>
      <c r="AH90" s="147">
        <v>4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74">
        <v>11</v>
      </c>
      <c r="B91" s="175" t="s">
        <v>177</v>
      </c>
      <c r="C91" s="184" t="s">
        <v>178</v>
      </c>
      <c r="D91" s="176" t="s">
        <v>179</v>
      </c>
      <c r="E91" s="177">
        <v>5.8624999999999998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9">
        <v>0</v>
      </c>
      <c r="O91" s="179">
        <f>ROUND(E91*N91,2)</f>
        <v>0</v>
      </c>
      <c r="P91" s="179">
        <v>0</v>
      </c>
      <c r="Q91" s="179">
        <f>ROUND(E91*P91,2)</f>
        <v>0</v>
      </c>
      <c r="R91" s="179"/>
      <c r="S91" s="179" t="s">
        <v>128</v>
      </c>
      <c r="T91" s="180" t="s">
        <v>128</v>
      </c>
      <c r="U91" s="156">
        <v>1.7999999999999999E-2</v>
      </c>
      <c r="V91" s="156">
        <f>ROUND(E91*U91,2)</f>
        <v>0.11</v>
      </c>
      <c r="W91" s="156"/>
      <c r="X91" s="156" t="s">
        <v>129</v>
      </c>
      <c r="Y91" s="147"/>
      <c r="Z91" s="147"/>
      <c r="AA91" s="147"/>
      <c r="AB91" s="147"/>
      <c r="AC91" s="147"/>
      <c r="AD91" s="147"/>
      <c r="AE91" s="147"/>
      <c r="AF91" s="147"/>
      <c r="AG91" s="147" t="s">
        <v>130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5" t="s">
        <v>290</v>
      </c>
      <c r="D92" s="157"/>
      <c r="E92" s="158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47"/>
      <c r="Z92" s="147"/>
      <c r="AA92" s="147"/>
      <c r="AB92" s="147"/>
      <c r="AC92" s="147"/>
      <c r="AD92" s="147"/>
      <c r="AE92" s="147"/>
      <c r="AF92" s="147"/>
      <c r="AG92" s="147" t="s">
        <v>132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5" t="s">
        <v>291</v>
      </c>
      <c r="D93" s="157"/>
      <c r="E93" s="158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47"/>
      <c r="Z93" s="147"/>
      <c r="AA93" s="147"/>
      <c r="AB93" s="147"/>
      <c r="AC93" s="147"/>
      <c r="AD93" s="147"/>
      <c r="AE93" s="147"/>
      <c r="AF93" s="147"/>
      <c r="AG93" s="147" t="s">
        <v>132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185" t="s">
        <v>321</v>
      </c>
      <c r="D94" s="157"/>
      <c r="E94" s="158">
        <v>0.99750000000000005</v>
      </c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47"/>
      <c r="Z94" s="147"/>
      <c r="AA94" s="147"/>
      <c r="AB94" s="147"/>
      <c r="AC94" s="147"/>
      <c r="AD94" s="147"/>
      <c r="AE94" s="147"/>
      <c r="AF94" s="147"/>
      <c r="AG94" s="147" t="s">
        <v>132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185" t="s">
        <v>294</v>
      </c>
      <c r="D95" s="157"/>
      <c r="E95" s="158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47"/>
      <c r="Z95" s="147"/>
      <c r="AA95" s="147"/>
      <c r="AB95" s="147"/>
      <c r="AC95" s="147"/>
      <c r="AD95" s="147"/>
      <c r="AE95" s="147"/>
      <c r="AF95" s="147"/>
      <c r="AG95" s="147" t="s">
        <v>132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185" t="s">
        <v>295</v>
      </c>
      <c r="D96" s="157"/>
      <c r="E96" s="158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47"/>
      <c r="Z96" s="147"/>
      <c r="AA96" s="147"/>
      <c r="AB96" s="147"/>
      <c r="AC96" s="147"/>
      <c r="AD96" s="147"/>
      <c r="AE96" s="147"/>
      <c r="AF96" s="147"/>
      <c r="AG96" s="147" t="s">
        <v>132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5" t="s">
        <v>322</v>
      </c>
      <c r="D97" s="157"/>
      <c r="E97" s="158">
        <v>0.56000000000000005</v>
      </c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47"/>
      <c r="Z97" s="147"/>
      <c r="AA97" s="147"/>
      <c r="AB97" s="147"/>
      <c r="AC97" s="147"/>
      <c r="AD97" s="147"/>
      <c r="AE97" s="147"/>
      <c r="AF97" s="147"/>
      <c r="AG97" s="147" t="s">
        <v>132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185" t="s">
        <v>297</v>
      </c>
      <c r="D98" s="157"/>
      <c r="E98" s="158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47"/>
      <c r="Z98" s="147"/>
      <c r="AA98" s="147"/>
      <c r="AB98" s="147"/>
      <c r="AC98" s="147"/>
      <c r="AD98" s="147"/>
      <c r="AE98" s="147"/>
      <c r="AF98" s="147"/>
      <c r="AG98" s="147" t="s">
        <v>132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85" t="s">
        <v>298</v>
      </c>
      <c r="D99" s="157"/>
      <c r="E99" s="158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47"/>
      <c r="Z99" s="147"/>
      <c r="AA99" s="147"/>
      <c r="AB99" s="147"/>
      <c r="AC99" s="147"/>
      <c r="AD99" s="147"/>
      <c r="AE99" s="147"/>
      <c r="AF99" s="147"/>
      <c r="AG99" s="147" t="s">
        <v>132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54"/>
      <c r="B100" s="155"/>
      <c r="C100" s="185" t="s">
        <v>323</v>
      </c>
      <c r="D100" s="157"/>
      <c r="E100" s="158">
        <v>4.3049999999999997</v>
      </c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132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186" t="s">
        <v>135</v>
      </c>
      <c r="D101" s="159"/>
      <c r="E101" s="160">
        <v>5.8624999999999998</v>
      </c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132</v>
      </c>
      <c r="AH101" s="147">
        <v>1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74">
        <v>12</v>
      </c>
      <c r="B102" s="175" t="s">
        <v>324</v>
      </c>
      <c r="C102" s="184" t="s">
        <v>325</v>
      </c>
      <c r="D102" s="176" t="s">
        <v>179</v>
      </c>
      <c r="E102" s="177">
        <v>1.0972500000000001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9">
        <v>0</v>
      </c>
      <c r="O102" s="179">
        <f>ROUND(E102*N102,2)</f>
        <v>0</v>
      </c>
      <c r="P102" s="179">
        <v>0</v>
      </c>
      <c r="Q102" s="179">
        <f>ROUND(E102*P102,2)</f>
        <v>0</v>
      </c>
      <c r="R102" s="179"/>
      <c r="S102" s="179" t="s">
        <v>128</v>
      </c>
      <c r="T102" s="180" t="s">
        <v>128</v>
      </c>
      <c r="U102" s="156">
        <v>0.13</v>
      </c>
      <c r="V102" s="156">
        <f>ROUND(E102*U102,2)</f>
        <v>0.14000000000000001</v>
      </c>
      <c r="W102" s="156"/>
      <c r="X102" s="156" t="s">
        <v>129</v>
      </c>
      <c r="Y102" s="147"/>
      <c r="Z102" s="147"/>
      <c r="AA102" s="147"/>
      <c r="AB102" s="147"/>
      <c r="AC102" s="147"/>
      <c r="AD102" s="147"/>
      <c r="AE102" s="147"/>
      <c r="AF102" s="147"/>
      <c r="AG102" s="147" t="s">
        <v>130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185" t="s">
        <v>290</v>
      </c>
      <c r="D103" s="157"/>
      <c r="E103" s="158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132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54"/>
      <c r="B104" s="155"/>
      <c r="C104" s="185" t="s">
        <v>291</v>
      </c>
      <c r="D104" s="157"/>
      <c r="E104" s="158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132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85" t="s">
        <v>321</v>
      </c>
      <c r="D105" s="157"/>
      <c r="E105" s="158">
        <v>0.99750000000000005</v>
      </c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132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186" t="s">
        <v>135</v>
      </c>
      <c r="D106" s="159"/>
      <c r="E106" s="160">
        <v>0.99750000000000005</v>
      </c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132</v>
      </c>
      <c r="AH106" s="147">
        <v>1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7" t="s">
        <v>326</v>
      </c>
      <c r="D107" s="161"/>
      <c r="E107" s="162">
        <v>9.9750000000000005E-2</v>
      </c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132</v>
      </c>
      <c r="AH107" s="147">
        <v>4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74">
        <v>13</v>
      </c>
      <c r="B108" s="175" t="s">
        <v>327</v>
      </c>
      <c r="C108" s="184" t="s">
        <v>328</v>
      </c>
      <c r="D108" s="176" t="s">
        <v>179</v>
      </c>
      <c r="E108" s="177">
        <v>1.0972500000000001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9">
        <v>0</v>
      </c>
      <c r="O108" s="179">
        <f>ROUND(E108*N108,2)</f>
        <v>0</v>
      </c>
      <c r="P108" s="179">
        <v>0</v>
      </c>
      <c r="Q108" s="179">
        <f>ROUND(E108*P108,2)</f>
        <v>0</v>
      </c>
      <c r="R108" s="179"/>
      <c r="S108" s="179" t="s">
        <v>128</v>
      </c>
      <c r="T108" s="180" t="s">
        <v>128</v>
      </c>
      <c r="U108" s="156">
        <v>0.09</v>
      </c>
      <c r="V108" s="156">
        <f>ROUND(E108*U108,2)</f>
        <v>0.1</v>
      </c>
      <c r="W108" s="156"/>
      <c r="X108" s="156" t="s">
        <v>129</v>
      </c>
      <c r="Y108" s="147"/>
      <c r="Z108" s="147"/>
      <c r="AA108" s="147"/>
      <c r="AB108" s="147"/>
      <c r="AC108" s="147"/>
      <c r="AD108" s="147"/>
      <c r="AE108" s="147"/>
      <c r="AF108" s="147"/>
      <c r="AG108" s="147" t="s">
        <v>130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/>
      <c r="B109" s="155"/>
      <c r="C109" s="185" t="s">
        <v>329</v>
      </c>
      <c r="D109" s="157"/>
      <c r="E109" s="158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132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185" t="s">
        <v>330</v>
      </c>
      <c r="D110" s="157"/>
      <c r="E110" s="158">
        <v>1.0972500000000001</v>
      </c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132</v>
      </c>
      <c r="AH110" s="147">
        <v>5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186" t="s">
        <v>135</v>
      </c>
      <c r="D111" s="159"/>
      <c r="E111" s="160">
        <v>1.0972500000000001</v>
      </c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132</v>
      </c>
      <c r="AH111" s="147">
        <v>1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74">
        <v>14</v>
      </c>
      <c r="B112" s="175" t="s">
        <v>331</v>
      </c>
      <c r="C112" s="184" t="s">
        <v>332</v>
      </c>
      <c r="D112" s="176" t="s">
        <v>179</v>
      </c>
      <c r="E112" s="177">
        <v>1.0972500000000001</v>
      </c>
      <c r="F112" s="178"/>
      <c r="G112" s="179">
        <f>ROUND(E112*F112,2)</f>
        <v>0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21</v>
      </c>
      <c r="M112" s="179">
        <f>G112*(1+L112/100)</f>
        <v>0</v>
      </c>
      <c r="N112" s="179">
        <v>0</v>
      </c>
      <c r="O112" s="179">
        <f>ROUND(E112*N112,2)</f>
        <v>0</v>
      </c>
      <c r="P112" s="179">
        <v>0</v>
      </c>
      <c r="Q112" s="179">
        <f>ROUND(E112*P112,2)</f>
        <v>0</v>
      </c>
      <c r="R112" s="179"/>
      <c r="S112" s="179" t="s">
        <v>128</v>
      </c>
      <c r="T112" s="180" t="s">
        <v>128</v>
      </c>
      <c r="U112" s="156">
        <v>0</v>
      </c>
      <c r="V112" s="156">
        <f>ROUND(E112*U112,2)</f>
        <v>0</v>
      </c>
      <c r="W112" s="156"/>
      <c r="X112" s="156" t="s">
        <v>129</v>
      </c>
      <c r="Y112" s="147"/>
      <c r="Z112" s="147"/>
      <c r="AA112" s="147"/>
      <c r="AB112" s="147"/>
      <c r="AC112" s="147"/>
      <c r="AD112" s="147"/>
      <c r="AE112" s="147"/>
      <c r="AF112" s="147"/>
      <c r="AG112" s="147" t="s">
        <v>130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185" t="s">
        <v>329</v>
      </c>
      <c r="D113" s="157"/>
      <c r="E113" s="158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132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185" t="s">
        <v>330</v>
      </c>
      <c r="D114" s="157"/>
      <c r="E114" s="158">
        <v>1.0972500000000001</v>
      </c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132</v>
      </c>
      <c r="AH114" s="147">
        <v>5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186" t="s">
        <v>135</v>
      </c>
      <c r="D115" s="159"/>
      <c r="E115" s="160">
        <v>1.0972500000000001</v>
      </c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132</v>
      </c>
      <c r="AH115" s="147">
        <v>1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74">
        <v>15</v>
      </c>
      <c r="B116" s="175" t="s">
        <v>333</v>
      </c>
      <c r="C116" s="184" t="s">
        <v>334</v>
      </c>
      <c r="D116" s="176" t="s">
        <v>179</v>
      </c>
      <c r="E116" s="177">
        <v>1.0972500000000001</v>
      </c>
      <c r="F116" s="178"/>
      <c r="G116" s="179">
        <f>ROUND(E116*F116,2)</f>
        <v>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0</v>
      </c>
      <c r="N116" s="179">
        <v>0</v>
      </c>
      <c r="O116" s="179">
        <f>ROUND(E116*N116,2)</f>
        <v>0</v>
      </c>
      <c r="P116" s="179">
        <v>0</v>
      </c>
      <c r="Q116" s="179">
        <f>ROUND(E116*P116,2)</f>
        <v>0</v>
      </c>
      <c r="R116" s="179"/>
      <c r="S116" s="179" t="s">
        <v>128</v>
      </c>
      <c r="T116" s="180" t="s">
        <v>128</v>
      </c>
      <c r="U116" s="156">
        <v>0.06</v>
      </c>
      <c r="V116" s="156">
        <f>ROUND(E116*U116,2)</f>
        <v>7.0000000000000007E-2</v>
      </c>
      <c r="W116" s="156"/>
      <c r="X116" s="156" t="s">
        <v>129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130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185" t="s">
        <v>329</v>
      </c>
      <c r="D117" s="157"/>
      <c r="E117" s="158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132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54"/>
      <c r="B118" s="155"/>
      <c r="C118" s="185" t="s">
        <v>330</v>
      </c>
      <c r="D118" s="157"/>
      <c r="E118" s="158">
        <v>1.0972500000000001</v>
      </c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132</v>
      </c>
      <c r="AH118" s="147">
        <v>5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186" t="s">
        <v>135</v>
      </c>
      <c r="D119" s="159"/>
      <c r="E119" s="160">
        <v>1.0972500000000001</v>
      </c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132</v>
      </c>
      <c r="AH119" s="147">
        <v>1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4">
        <v>16</v>
      </c>
      <c r="B120" s="175" t="s">
        <v>335</v>
      </c>
      <c r="C120" s="184" t="s">
        <v>336</v>
      </c>
      <c r="D120" s="176" t="s">
        <v>337</v>
      </c>
      <c r="E120" s="177">
        <v>3.2919999999999998E-2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9">
        <v>1E-3</v>
      </c>
      <c r="O120" s="179">
        <f>ROUND(E120*N120,2)</f>
        <v>0</v>
      </c>
      <c r="P120" s="179">
        <v>0</v>
      </c>
      <c r="Q120" s="179">
        <f>ROUND(E120*P120,2)</f>
        <v>0</v>
      </c>
      <c r="R120" s="179" t="s">
        <v>211</v>
      </c>
      <c r="S120" s="179" t="s">
        <v>128</v>
      </c>
      <c r="T120" s="180" t="s">
        <v>128</v>
      </c>
      <c r="U120" s="156">
        <v>0</v>
      </c>
      <c r="V120" s="156">
        <f>ROUND(E120*U120,2)</f>
        <v>0</v>
      </c>
      <c r="W120" s="156"/>
      <c r="X120" s="156" t="s">
        <v>168</v>
      </c>
      <c r="Y120" s="147"/>
      <c r="Z120" s="147"/>
      <c r="AA120" s="147"/>
      <c r="AB120" s="147"/>
      <c r="AC120" s="147"/>
      <c r="AD120" s="147"/>
      <c r="AE120" s="147"/>
      <c r="AF120" s="147"/>
      <c r="AG120" s="147" t="s">
        <v>169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85" t="s">
        <v>338</v>
      </c>
      <c r="D121" s="157"/>
      <c r="E121" s="158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132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5" t="s">
        <v>339</v>
      </c>
      <c r="D122" s="157"/>
      <c r="E122" s="158"/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132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85" t="s">
        <v>340</v>
      </c>
      <c r="D123" s="157"/>
      <c r="E123" s="158">
        <v>3.2919999999999998E-2</v>
      </c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132</v>
      </c>
      <c r="AH123" s="147">
        <v>5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186" t="s">
        <v>135</v>
      </c>
      <c r="D124" s="159"/>
      <c r="E124" s="160">
        <v>3.2919999999999998E-2</v>
      </c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132</v>
      </c>
      <c r="AH124" s="147">
        <v>1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74">
        <v>17</v>
      </c>
      <c r="B125" s="175" t="s">
        <v>341</v>
      </c>
      <c r="C125" s="184" t="s">
        <v>342</v>
      </c>
      <c r="D125" s="176" t="s">
        <v>179</v>
      </c>
      <c r="E125" s="177">
        <v>1.0972500000000001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9">
        <v>0</v>
      </c>
      <c r="O125" s="179">
        <f>ROUND(E125*N125,2)</f>
        <v>0</v>
      </c>
      <c r="P125" s="179">
        <v>0</v>
      </c>
      <c r="Q125" s="179">
        <f>ROUND(E125*P125,2)</f>
        <v>0</v>
      </c>
      <c r="R125" s="179"/>
      <c r="S125" s="179" t="s">
        <v>128</v>
      </c>
      <c r="T125" s="180" t="s">
        <v>128</v>
      </c>
      <c r="U125" s="156">
        <v>1.0999999999999999E-2</v>
      </c>
      <c r="V125" s="156">
        <f>ROUND(E125*U125,2)</f>
        <v>0.01</v>
      </c>
      <c r="W125" s="156"/>
      <c r="X125" s="156" t="s">
        <v>129</v>
      </c>
      <c r="Y125" s="147"/>
      <c r="Z125" s="147"/>
      <c r="AA125" s="147"/>
      <c r="AB125" s="147"/>
      <c r="AC125" s="147"/>
      <c r="AD125" s="147"/>
      <c r="AE125" s="147"/>
      <c r="AF125" s="147"/>
      <c r="AG125" s="147" t="s">
        <v>130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185" t="s">
        <v>329</v>
      </c>
      <c r="D126" s="157"/>
      <c r="E126" s="158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132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185" t="s">
        <v>330</v>
      </c>
      <c r="D127" s="157"/>
      <c r="E127" s="158">
        <v>1.0972500000000001</v>
      </c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132</v>
      </c>
      <c r="AH127" s="147">
        <v>5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186" t="s">
        <v>135</v>
      </c>
      <c r="D128" s="159"/>
      <c r="E128" s="160">
        <v>1.0972500000000001</v>
      </c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132</v>
      </c>
      <c r="AH128" s="147">
        <v>1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4">
        <v>18</v>
      </c>
      <c r="B129" s="175" t="s">
        <v>343</v>
      </c>
      <c r="C129" s="184" t="s">
        <v>344</v>
      </c>
      <c r="D129" s="176" t="s">
        <v>127</v>
      </c>
      <c r="E129" s="177">
        <v>1.6459999999999999E-2</v>
      </c>
      <c r="F129" s="178"/>
      <c r="G129" s="179">
        <f>ROUND(E129*F129,2)</f>
        <v>0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21</v>
      </c>
      <c r="M129" s="179">
        <f>G129*(1+L129/100)</f>
        <v>0</v>
      </c>
      <c r="N129" s="179">
        <v>0</v>
      </c>
      <c r="O129" s="179">
        <f>ROUND(E129*N129,2)</f>
        <v>0</v>
      </c>
      <c r="P129" s="179">
        <v>0</v>
      </c>
      <c r="Q129" s="179">
        <f>ROUND(E129*P129,2)</f>
        <v>0</v>
      </c>
      <c r="R129" s="179"/>
      <c r="S129" s="179" t="s">
        <v>128</v>
      </c>
      <c r="T129" s="180" t="s">
        <v>128</v>
      </c>
      <c r="U129" s="156">
        <v>0.26</v>
      </c>
      <c r="V129" s="156">
        <f>ROUND(E129*U129,2)</f>
        <v>0</v>
      </c>
      <c r="W129" s="156"/>
      <c r="X129" s="156" t="s">
        <v>129</v>
      </c>
      <c r="Y129" s="147"/>
      <c r="Z129" s="147"/>
      <c r="AA129" s="147"/>
      <c r="AB129" s="147"/>
      <c r="AC129" s="147"/>
      <c r="AD129" s="147"/>
      <c r="AE129" s="147"/>
      <c r="AF129" s="147"/>
      <c r="AG129" s="147" t="s">
        <v>130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185" t="s">
        <v>329</v>
      </c>
      <c r="D130" s="157"/>
      <c r="E130" s="158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132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85" t="s">
        <v>345</v>
      </c>
      <c r="D131" s="157"/>
      <c r="E131" s="158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132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54"/>
      <c r="B132" s="155"/>
      <c r="C132" s="185" t="s">
        <v>346</v>
      </c>
      <c r="D132" s="157"/>
      <c r="E132" s="158">
        <v>1.6459999999999999E-2</v>
      </c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132</v>
      </c>
      <c r="AH132" s="147">
        <v>5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6" t="s">
        <v>135</v>
      </c>
      <c r="D133" s="159"/>
      <c r="E133" s="160">
        <v>1.6459999999999999E-2</v>
      </c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132</v>
      </c>
      <c r="AH133" s="147">
        <v>1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74">
        <v>19</v>
      </c>
      <c r="B134" s="175" t="s">
        <v>347</v>
      </c>
      <c r="C134" s="184" t="s">
        <v>348</v>
      </c>
      <c r="D134" s="176" t="s">
        <v>127</v>
      </c>
      <c r="E134" s="177">
        <v>2.1900000000000001E-3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21</v>
      </c>
      <c r="M134" s="179">
        <f>G134*(1+L134/100)</f>
        <v>0</v>
      </c>
      <c r="N134" s="179">
        <v>0</v>
      </c>
      <c r="O134" s="179">
        <f>ROUND(E134*N134,2)</f>
        <v>0</v>
      </c>
      <c r="P134" s="179">
        <v>0</v>
      </c>
      <c r="Q134" s="179">
        <f>ROUND(E134*P134,2)</f>
        <v>0</v>
      </c>
      <c r="R134" s="179"/>
      <c r="S134" s="179" t="s">
        <v>128</v>
      </c>
      <c r="T134" s="180" t="s">
        <v>128</v>
      </c>
      <c r="U134" s="156">
        <v>4.9870000000000001</v>
      </c>
      <c r="V134" s="156">
        <f>ROUND(E134*U134,2)</f>
        <v>0.01</v>
      </c>
      <c r="W134" s="156"/>
      <c r="X134" s="156" t="s">
        <v>129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130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185" t="s">
        <v>329</v>
      </c>
      <c r="D135" s="157"/>
      <c r="E135" s="158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132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54"/>
      <c r="B136" s="155"/>
      <c r="C136" s="185" t="s">
        <v>349</v>
      </c>
      <c r="D136" s="157"/>
      <c r="E136" s="158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132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/>
      <c r="B137" s="155"/>
      <c r="C137" s="185" t="s">
        <v>350</v>
      </c>
      <c r="D137" s="157"/>
      <c r="E137" s="158">
        <v>2.1900000000000001E-3</v>
      </c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132</v>
      </c>
      <c r="AH137" s="147">
        <v>5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186" t="s">
        <v>135</v>
      </c>
      <c r="D138" s="159"/>
      <c r="E138" s="160">
        <v>2.1900000000000001E-3</v>
      </c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132</v>
      </c>
      <c r="AH138" s="147">
        <v>1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4">
        <v>20</v>
      </c>
      <c r="B139" s="175" t="s">
        <v>351</v>
      </c>
      <c r="C139" s="184" t="s">
        <v>352</v>
      </c>
      <c r="D139" s="176" t="s">
        <v>179</v>
      </c>
      <c r="E139" s="177">
        <v>0.8</v>
      </c>
      <c r="F139" s="178"/>
      <c r="G139" s="179">
        <f>ROUND(E139*F139,2)</f>
        <v>0</v>
      </c>
      <c r="H139" s="178"/>
      <c r="I139" s="179">
        <f>ROUND(E139*H139,2)</f>
        <v>0</v>
      </c>
      <c r="J139" s="178"/>
      <c r="K139" s="179">
        <f>ROUND(E139*J139,2)</f>
        <v>0</v>
      </c>
      <c r="L139" s="179">
        <v>21</v>
      </c>
      <c r="M139" s="179">
        <f>G139*(1+L139/100)</f>
        <v>0</v>
      </c>
      <c r="N139" s="179">
        <v>0</v>
      </c>
      <c r="O139" s="179">
        <f>ROUND(E139*N139,2)</f>
        <v>0</v>
      </c>
      <c r="P139" s="179">
        <v>0.22500000000000001</v>
      </c>
      <c r="Q139" s="179">
        <f>ROUND(E139*P139,2)</f>
        <v>0.18</v>
      </c>
      <c r="R139" s="179"/>
      <c r="S139" s="179" t="s">
        <v>128</v>
      </c>
      <c r="T139" s="180" t="s">
        <v>128</v>
      </c>
      <c r="U139" s="156">
        <v>0.14199999999999999</v>
      </c>
      <c r="V139" s="156">
        <f>ROUND(E139*U139,2)</f>
        <v>0.11</v>
      </c>
      <c r="W139" s="156"/>
      <c r="X139" s="156" t="s">
        <v>129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130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54"/>
      <c r="B140" s="155"/>
      <c r="C140" s="185" t="s">
        <v>294</v>
      </c>
      <c r="D140" s="157"/>
      <c r="E140" s="158"/>
      <c r="F140" s="156"/>
      <c r="G140" s="156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132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185" t="s">
        <v>295</v>
      </c>
      <c r="D141" s="157"/>
      <c r="E141" s="158"/>
      <c r="F141" s="156"/>
      <c r="G141" s="156"/>
      <c r="H141" s="156"/>
      <c r="I141" s="156"/>
      <c r="J141" s="156"/>
      <c r="K141" s="156"/>
      <c r="L141" s="156"/>
      <c r="M141" s="156"/>
      <c r="N141" s="156"/>
      <c r="O141" s="156"/>
      <c r="P141" s="156"/>
      <c r="Q141" s="156"/>
      <c r="R141" s="156"/>
      <c r="S141" s="156"/>
      <c r="T141" s="156"/>
      <c r="U141" s="156"/>
      <c r="V141" s="156"/>
      <c r="W141" s="156"/>
      <c r="X141" s="156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132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85" t="s">
        <v>353</v>
      </c>
      <c r="D142" s="157"/>
      <c r="E142" s="158">
        <v>0.8</v>
      </c>
      <c r="F142" s="156"/>
      <c r="G142" s="156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132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186" t="s">
        <v>135</v>
      </c>
      <c r="D143" s="159"/>
      <c r="E143" s="160">
        <v>0.8</v>
      </c>
      <c r="F143" s="156"/>
      <c r="G143" s="156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132</v>
      </c>
      <c r="AH143" s="147">
        <v>1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4">
        <v>21</v>
      </c>
      <c r="B144" s="175" t="s">
        <v>354</v>
      </c>
      <c r="C144" s="184" t="s">
        <v>355</v>
      </c>
      <c r="D144" s="176" t="s">
        <v>179</v>
      </c>
      <c r="E144" s="177">
        <v>0.8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9">
        <v>0</v>
      </c>
      <c r="O144" s="179">
        <f>ROUND(E144*N144,2)</f>
        <v>0</v>
      </c>
      <c r="P144" s="179">
        <v>0.44</v>
      </c>
      <c r="Q144" s="179">
        <f>ROUND(E144*P144,2)</f>
        <v>0.35</v>
      </c>
      <c r="R144" s="179"/>
      <c r="S144" s="179" t="s">
        <v>128</v>
      </c>
      <c r="T144" s="180" t="s">
        <v>128</v>
      </c>
      <c r="U144" s="156">
        <v>0.63200000000000001</v>
      </c>
      <c r="V144" s="156">
        <f>ROUND(E144*U144,2)</f>
        <v>0.51</v>
      </c>
      <c r="W144" s="156"/>
      <c r="X144" s="156" t="s">
        <v>129</v>
      </c>
      <c r="Y144" s="147"/>
      <c r="Z144" s="147"/>
      <c r="AA144" s="147"/>
      <c r="AB144" s="147"/>
      <c r="AC144" s="147"/>
      <c r="AD144" s="147"/>
      <c r="AE144" s="147"/>
      <c r="AF144" s="147"/>
      <c r="AG144" s="147" t="s">
        <v>130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54"/>
      <c r="B145" s="155"/>
      <c r="C145" s="185" t="s">
        <v>356</v>
      </c>
      <c r="D145" s="157"/>
      <c r="E145" s="158"/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W145" s="156"/>
      <c r="X145" s="156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132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185" t="s">
        <v>357</v>
      </c>
      <c r="D146" s="157"/>
      <c r="E146" s="158">
        <v>0.8</v>
      </c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132</v>
      </c>
      <c r="AH146" s="147">
        <v>5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54"/>
      <c r="B147" s="155"/>
      <c r="C147" s="186" t="s">
        <v>135</v>
      </c>
      <c r="D147" s="159"/>
      <c r="E147" s="160">
        <v>0.8</v>
      </c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132</v>
      </c>
      <c r="AH147" s="147">
        <v>1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4">
        <v>22</v>
      </c>
      <c r="B148" s="175" t="s">
        <v>358</v>
      </c>
      <c r="C148" s="184" t="s">
        <v>359</v>
      </c>
      <c r="D148" s="176" t="s">
        <v>179</v>
      </c>
      <c r="E148" s="177">
        <v>0.8</v>
      </c>
      <c r="F148" s="178"/>
      <c r="G148" s="179">
        <f>ROUND(E148*F148,2)</f>
        <v>0</v>
      </c>
      <c r="H148" s="178"/>
      <c r="I148" s="179">
        <f>ROUND(E148*H148,2)</f>
        <v>0</v>
      </c>
      <c r="J148" s="178"/>
      <c r="K148" s="179">
        <f>ROUND(E148*J148,2)</f>
        <v>0</v>
      </c>
      <c r="L148" s="179">
        <v>21</v>
      </c>
      <c r="M148" s="179">
        <f>G148*(1+L148/100)</f>
        <v>0</v>
      </c>
      <c r="N148" s="179">
        <v>0</v>
      </c>
      <c r="O148" s="179">
        <f>ROUND(E148*N148,2)</f>
        <v>0</v>
      </c>
      <c r="P148" s="179">
        <v>0.44</v>
      </c>
      <c r="Q148" s="179">
        <f>ROUND(E148*P148,2)</f>
        <v>0.35</v>
      </c>
      <c r="R148" s="179"/>
      <c r="S148" s="179" t="s">
        <v>128</v>
      </c>
      <c r="T148" s="180" t="s">
        <v>128</v>
      </c>
      <c r="U148" s="156">
        <v>0.376</v>
      </c>
      <c r="V148" s="156">
        <f>ROUND(E148*U148,2)</f>
        <v>0.3</v>
      </c>
      <c r="W148" s="156"/>
      <c r="X148" s="156" t="s">
        <v>129</v>
      </c>
      <c r="Y148" s="147"/>
      <c r="Z148" s="147"/>
      <c r="AA148" s="147"/>
      <c r="AB148" s="147"/>
      <c r="AC148" s="147"/>
      <c r="AD148" s="147"/>
      <c r="AE148" s="147"/>
      <c r="AF148" s="147"/>
      <c r="AG148" s="147" t="s">
        <v>130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54"/>
      <c r="B149" s="155"/>
      <c r="C149" s="185" t="s">
        <v>356</v>
      </c>
      <c r="D149" s="157"/>
      <c r="E149" s="158"/>
      <c r="F149" s="156"/>
      <c r="G149" s="156"/>
      <c r="H149" s="156"/>
      <c r="I149" s="156"/>
      <c r="J149" s="156"/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56"/>
      <c r="X149" s="156"/>
      <c r="Y149" s="147"/>
      <c r="Z149" s="147"/>
      <c r="AA149" s="147"/>
      <c r="AB149" s="147"/>
      <c r="AC149" s="147"/>
      <c r="AD149" s="147"/>
      <c r="AE149" s="147"/>
      <c r="AF149" s="147"/>
      <c r="AG149" s="147" t="s">
        <v>132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54"/>
      <c r="B150" s="155"/>
      <c r="C150" s="185" t="s">
        <v>357</v>
      </c>
      <c r="D150" s="157"/>
      <c r="E150" s="158">
        <v>0.8</v>
      </c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132</v>
      </c>
      <c r="AH150" s="147">
        <v>5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86" t="s">
        <v>135</v>
      </c>
      <c r="D151" s="159"/>
      <c r="E151" s="160">
        <v>0.8</v>
      </c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132</v>
      </c>
      <c r="AH151" s="147">
        <v>1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x14ac:dyDescent="0.2">
      <c r="A152" s="168" t="s">
        <v>123</v>
      </c>
      <c r="B152" s="169" t="s">
        <v>81</v>
      </c>
      <c r="C152" s="183" t="s">
        <v>82</v>
      </c>
      <c r="D152" s="170"/>
      <c r="E152" s="171"/>
      <c r="F152" s="172"/>
      <c r="G152" s="172">
        <f>SUMIF(AG153:AG164,"&lt;&gt;NOR",G153:G164)</f>
        <v>0</v>
      </c>
      <c r="H152" s="172"/>
      <c r="I152" s="172">
        <f>SUM(I153:I164)</f>
        <v>0</v>
      </c>
      <c r="J152" s="172"/>
      <c r="K152" s="172">
        <f>SUM(K153:K164)</f>
        <v>0</v>
      </c>
      <c r="L152" s="172"/>
      <c r="M152" s="172">
        <f>SUM(M153:M164)</f>
        <v>0</v>
      </c>
      <c r="N152" s="172"/>
      <c r="O152" s="172">
        <f>SUM(O153:O164)</f>
        <v>0.73</v>
      </c>
      <c r="P152" s="172"/>
      <c r="Q152" s="172">
        <f>SUM(Q153:Q164)</f>
        <v>0</v>
      </c>
      <c r="R152" s="172"/>
      <c r="S152" s="172"/>
      <c r="T152" s="173"/>
      <c r="U152" s="167"/>
      <c r="V152" s="167">
        <f>SUM(V153:V164)</f>
        <v>0.42000000000000004</v>
      </c>
      <c r="W152" s="167"/>
      <c r="X152" s="167"/>
      <c r="AG152" t="s">
        <v>124</v>
      </c>
    </row>
    <row r="153" spans="1:60" outlineLevel="1" x14ac:dyDescent="0.2">
      <c r="A153" s="174">
        <v>23</v>
      </c>
      <c r="B153" s="175" t="s">
        <v>360</v>
      </c>
      <c r="C153" s="184" t="s">
        <v>361</v>
      </c>
      <c r="D153" s="176" t="s">
        <v>179</v>
      </c>
      <c r="E153" s="177">
        <v>0.8</v>
      </c>
      <c r="F153" s="178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21</v>
      </c>
      <c r="M153" s="179">
        <f>G153*(1+L153/100)</f>
        <v>0</v>
      </c>
      <c r="N153" s="179">
        <v>7.3899999999999993E-2</v>
      </c>
      <c r="O153" s="179">
        <f>ROUND(E153*N153,2)</f>
        <v>0.06</v>
      </c>
      <c r="P153" s="179">
        <v>0</v>
      </c>
      <c r="Q153" s="179">
        <f>ROUND(E153*P153,2)</f>
        <v>0</v>
      </c>
      <c r="R153" s="179"/>
      <c r="S153" s="179" t="s">
        <v>128</v>
      </c>
      <c r="T153" s="180" t="s">
        <v>128</v>
      </c>
      <c r="U153" s="156">
        <v>0.47799999999999998</v>
      </c>
      <c r="V153" s="156">
        <f>ROUND(E153*U153,2)</f>
        <v>0.38</v>
      </c>
      <c r="W153" s="156"/>
      <c r="X153" s="156" t="s">
        <v>129</v>
      </c>
      <c r="Y153" s="147"/>
      <c r="Z153" s="147"/>
      <c r="AA153" s="147"/>
      <c r="AB153" s="147"/>
      <c r="AC153" s="147"/>
      <c r="AD153" s="147"/>
      <c r="AE153" s="147"/>
      <c r="AF153" s="147"/>
      <c r="AG153" s="147" t="s">
        <v>130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54"/>
      <c r="B154" s="155"/>
      <c r="C154" s="185" t="s">
        <v>362</v>
      </c>
      <c r="D154" s="157"/>
      <c r="E154" s="158"/>
      <c r="F154" s="156"/>
      <c r="G154" s="156"/>
      <c r="H154" s="156"/>
      <c r="I154" s="156"/>
      <c r="J154" s="156"/>
      <c r="K154" s="156"/>
      <c r="L154" s="156"/>
      <c r="M154" s="156"/>
      <c r="N154" s="156"/>
      <c r="O154" s="156"/>
      <c r="P154" s="156"/>
      <c r="Q154" s="156"/>
      <c r="R154" s="156"/>
      <c r="S154" s="156"/>
      <c r="T154" s="156"/>
      <c r="U154" s="156"/>
      <c r="V154" s="156"/>
      <c r="W154" s="156"/>
      <c r="X154" s="156"/>
      <c r="Y154" s="147"/>
      <c r="Z154" s="147"/>
      <c r="AA154" s="147"/>
      <c r="AB154" s="147"/>
      <c r="AC154" s="147"/>
      <c r="AD154" s="147"/>
      <c r="AE154" s="147"/>
      <c r="AF154" s="147"/>
      <c r="AG154" s="147" t="s">
        <v>132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54"/>
      <c r="B155" s="155"/>
      <c r="C155" s="185" t="s">
        <v>357</v>
      </c>
      <c r="D155" s="157"/>
      <c r="E155" s="158">
        <v>0.8</v>
      </c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132</v>
      </c>
      <c r="AH155" s="147">
        <v>5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54"/>
      <c r="B156" s="155"/>
      <c r="C156" s="186" t="s">
        <v>135</v>
      </c>
      <c r="D156" s="159"/>
      <c r="E156" s="160">
        <v>0.8</v>
      </c>
      <c r="F156" s="156"/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132</v>
      </c>
      <c r="AH156" s="147">
        <v>1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74">
        <v>24</v>
      </c>
      <c r="B157" s="175" t="s">
        <v>363</v>
      </c>
      <c r="C157" s="184" t="s">
        <v>364</v>
      </c>
      <c r="D157" s="176" t="s">
        <v>179</v>
      </c>
      <c r="E157" s="177">
        <v>0.8</v>
      </c>
      <c r="F157" s="178"/>
      <c r="G157" s="179">
        <f>ROUND(E157*F157,2)</f>
        <v>0</v>
      </c>
      <c r="H157" s="178"/>
      <c r="I157" s="179">
        <f>ROUND(E157*H157,2)</f>
        <v>0</v>
      </c>
      <c r="J157" s="178"/>
      <c r="K157" s="179">
        <f>ROUND(E157*J157,2)</f>
        <v>0</v>
      </c>
      <c r="L157" s="179">
        <v>21</v>
      </c>
      <c r="M157" s="179">
        <f>G157*(1+L157/100)</f>
        <v>0</v>
      </c>
      <c r="N157" s="179">
        <v>0.40481</v>
      </c>
      <c r="O157" s="179">
        <f>ROUND(E157*N157,2)</f>
        <v>0.32</v>
      </c>
      <c r="P157" s="179">
        <v>0</v>
      </c>
      <c r="Q157" s="179">
        <f>ROUND(E157*P157,2)</f>
        <v>0</v>
      </c>
      <c r="R157" s="179"/>
      <c r="S157" s="179" t="s">
        <v>128</v>
      </c>
      <c r="T157" s="180" t="s">
        <v>128</v>
      </c>
      <c r="U157" s="156">
        <v>1.9E-2</v>
      </c>
      <c r="V157" s="156">
        <f>ROUND(E157*U157,2)</f>
        <v>0.02</v>
      </c>
      <c r="W157" s="156"/>
      <c r="X157" s="156" t="s">
        <v>129</v>
      </c>
      <c r="Y157" s="147"/>
      <c r="Z157" s="147"/>
      <c r="AA157" s="147"/>
      <c r="AB157" s="147"/>
      <c r="AC157" s="147"/>
      <c r="AD157" s="147"/>
      <c r="AE157" s="147"/>
      <c r="AF157" s="147"/>
      <c r="AG157" s="147" t="s">
        <v>130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54"/>
      <c r="B158" s="155"/>
      <c r="C158" s="185" t="s">
        <v>362</v>
      </c>
      <c r="D158" s="157"/>
      <c r="E158" s="158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132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54"/>
      <c r="B159" s="155"/>
      <c r="C159" s="185" t="s">
        <v>357</v>
      </c>
      <c r="D159" s="157"/>
      <c r="E159" s="158">
        <v>0.8</v>
      </c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132</v>
      </c>
      <c r="AH159" s="147">
        <v>5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54"/>
      <c r="B160" s="155"/>
      <c r="C160" s="186" t="s">
        <v>135</v>
      </c>
      <c r="D160" s="159"/>
      <c r="E160" s="160">
        <v>0.8</v>
      </c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132</v>
      </c>
      <c r="AH160" s="147">
        <v>1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74">
        <v>25</v>
      </c>
      <c r="B161" s="175" t="s">
        <v>365</v>
      </c>
      <c r="C161" s="184" t="s">
        <v>366</v>
      </c>
      <c r="D161" s="176" t="s">
        <v>179</v>
      </c>
      <c r="E161" s="177">
        <v>0.8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21</v>
      </c>
      <c r="M161" s="179">
        <f>G161*(1+L161/100)</f>
        <v>0</v>
      </c>
      <c r="N161" s="179">
        <v>0.441</v>
      </c>
      <c r="O161" s="179">
        <f>ROUND(E161*N161,2)</f>
        <v>0.35</v>
      </c>
      <c r="P161" s="179">
        <v>0</v>
      </c>
      <c r="Q161" s="179">
        <f>ROUND(E161*P161,2)</f>
        <v>0</v>
      </c>
      <c r="R161" s="179"/>
      <c r="S161" s="179" t="s">
        <v>128</v>
      </c>
      <c r="T161" s="180" t="s">
        <v>128</v>
      </c>
      <c r="U161" s="156">
        <v>2.9000000000000001E-2</v>
      </c>
      <c r="V161" s="156">
        <f>ROUND(E161*U161,2)</f>
        <v>0.02</v>
      </c>
      <c r="W161" s="156"/>
      <c r="X161" s="156" t="s">
        <v>129</v>
      </c>
      <c r="Y161" s="147"/>
      <c r="Z161" s="147"/>
      <c r="AA161" s="147"/>
      <c r="AB161" s="147"/>
      <c r="AC161" s="147"/>
      <c r="AD161" s="147"/>
      <c r="AE161" s="147"/>
      <c r="AF161" s="147"/>
      <c r="AG161" s="147" t="s">
        <v>130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85" t="s">
        <v>362</v>
      </c>
      <c r="D162" s="157"/>
      <c r="E162" s="158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132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85" t="s">
        <v>357</v>
      </c>
      <c r="D163" s="157"/>
      <c r="E163" s="158">
        <v>0.8</v>
      </c>
      <c r="F163" s="156"/>
      <c r="G163" s="156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132</v>
      </c>
      <c r="AH163" s="147">
        <v>5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54"/>
      <c r="B164" s="155"/>
      <c r="C164" s="186" t="s">
        <v>135</v>
      </c>
      <c r="D164" s="159"/>
      <c r="E164" s="160">
        <v>0.8</v>
      </c>
      <c r="F164" s="156"/>
      <c r="G164" s="156"/>
      <c r="H164" s="156"/>
      <c r="I164" s="156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47"/>
      <c r="Z164" s="147"/>
      <c r="AA164" s="147"/>
      <c r="AB164" s="147"/>
      <c r="AC164" s="147"/>
      <c r="AD164" s="147"/>
      <c r="AE164" s="147"/>
      <c r="AF164" s="147"/>
      <c r="AG164" s="147" t="s">
        <v>132</v>
      </c>
      <c r="AH164" s="147">
        <v>1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x14ac:dyDescent="0.2">
      <c r="A165" s="168" t="s">
        <v>123</v>
      </c>
      <c r="B165" s="169" t="s">
        <v>87</v>
      </c>
      <c r="C165" s="183" t="s">
        <v>88</v>
      </c>
      <c r="D165" s="170"/>
      <c r="E165" s="171"/>
      <c r="F165" s="172"/>
      <c r="G165" s="172">
        <f>SUMIF(AG166:AG166,"&lt;&gt;NOR",G166:G166)</f>
        <v>0</v>
      </c>
      <c r="H165" s="172"/>
      <c r="I165" s="172">
        <f>SUM(I166:I166)</f>
        <v>0</v>
      </c>
      <c r="J165" s="172"/>
      <c r="K165" s="172">
        <f>SUM(K166:K166)</f>
        <v>0</v>
      </c>
      <c r="L165" s="172"/>
      <c r="M165" s="172">
        <f>SUM(M166:M166)</f>
        <v>0</v>
      </c>
      <c r="N165" s="172"/>
      <c r="O165" s="172">
        <f>SUM(O166:O166)</f>
        <v>0</v>
      </c>
      <c r="P165" s="172"/>
      <c r="Q165" s="172">
        <f>SUM(Q166:Q166)</f>
        <v>0</v>
      </c>
      <c r="R165" s="172"/>
      <c r="S165" s="172"/>
      <c r="T165" s="173"/>
      <c r="U165" s="167"/>
      <c r="V165" s="167">
        <f>SUM(V166:V166)</f>
        <v>1.42</v>
      </c>
      <c r="W165" s="167"/>
      <c r="X165" s="167"/>
      <c r="AG165" t="s">
        <v>124</v>
      </c>
    </row>
    <row r="166" spans="1:60" outlineLevel="1" x14ac:dyDescent="0.2">
      <c r="A166" s="194">
        <v>26</v>
      </c>
      <c r="B166" s="195" t="s">
        <v>280</v>
      </c>
      <c r="C166" s="201" t="s">
        <v>281</v>
      </c>
      <c r="D166" s="196" t="s">
        <v>166</v>
      </c>
      <c r="E166" s="197">
        <v>3.6463999999999999</v>
      </c>
      <c r="F166" s="198"/>
      <c r="G166" s="199">
        <f>ROUND(E166*F166,2)</f>
        <v>0</v>
      </c>
      <c r="H166" s="198"/>
      <c r="I166" s="199">
        <f>ROUND(E166*H166,2)</f>
        <v>0</v>
      </c>
      <c r="J166" s="198"/>
      <c r="K166" s="199">
        <f>ROUND(E166*J166,2)</f>
        <v>0</v>
      </c>
      <c r="L166" s="199">
        <v>21</v>
      </c>
      <c r="M166" s="199">
        <f>G166*(1+L166/100)</f>
        <v>0</v>
      </c>
      <c r="N166" s="199">
        <v>0</v>
      </c>
      <c r="O166" s="199">
        <f>ROUND(E166*N166,2)</f>
        <v>0</v>
      </c>
      <c r="P166" s="199">
        <v>0</v>
      </c>
      <c r="Q166" s="199">
        <f>ROUND(E166*P166,2)</f>
        <v>0</v>
      </c>
      <c r="R166" s="199"/>
      <c r="S166" s="199" t="s">
        <v>128</v>
      </c>
      <c r="T166" s="200" t="s">
        <v>128</v>
      </c>
      <c r="U166" s="156">
        <v>0.39</v>
      </c>
      <c r="V166" s="156">
        <f>ROUND(E166*U166,2)</f>
        <v>1.42</v>
      </c>
      <c r="W166" s="156"/>
      <c r="X166" s="156" t="s">
        <v>282</v>
      </c>
      <c r="Y166" s="147"/>
      <c r="Z166" s="147"/>
      <c r="AA166" s="147"/>
      <c r="AB166" s="147"/>
      <c r="AC166" s="147"/>
      <c r="AD166" s="147"/>
      <c r="AE166" s="147"/>
      <c r="AF166" s="147"/>
      <c r="AG166" s="147" t="s">
        <v>283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x14ac:dyDescent="0.2">
      <c r="A167" s="168" t="s">
        <v>123</v>
      </c>
      <c r="B167" s="169" t="s">
        <v>90</v>
      </c>
      <c r="C167" s="183" t="s">
        <v>91</v>
      </c>
      <c r="D167" s="170"/>
      <c r="E167" s="171"/>
      <c r="F167" s="172"/>
      <c r="G167" s="172">
        <f>SUMIF(AG168:AG179,"&lt;&gt;NOR",G168:G179)</f>
        <v>0</v>
      </c>
      <c r="H167" s="172"/>
      <c r="I167" s="172">
        <f>SUM(I168:I179)</f>
        <v>0</v>
      </c>
      <c r="J167" s="172"/>
      <c r="K167" s="172">
        <f>SUM(K168:K179)</f>
        <v>0</v>
      </c>
      <c r="L167" s="172"/>
      <c r="M167" s="172">
        <f>SUM(M168:M179)</f>
        <v>0</v>
      </c>
      <c r="N167" s="172"/>
      <c r="O167" s="172">
        <f>SUM(O168:O179)</f>
        <v>0</v>
      </c>
      <c r="P167" s="172"/>
      <c r="Q167" s="172">
        <f>SUM(Q168:Q179)</f>
        <v>0</v>
      </c>
      <c r="R167" s="172"/>
      <c r="S167" s="172"/>
      <c r="T167" s="173"/>
      <c r="U167" s="167"/>
      <c r="V167" s="167">
        <f>SUM(V168:V179)</f>
        <v>0</v>
      </c>
      <c r="W167" s="167"/>
      <c r="X167" s="167"/>
      <c r="AG167" t="s">
        <v>124</v>
      </c>
    </row>
    <row r="168" spans="1:60" outlineLevel="1" x14ac:dyDescent="0.2">
      <c r="A168" s="194">
        <v>27</v>
      </c>
      <c r="B168" s="195" t="s">
        <v>367</v>
      </c>
      <c r="C168" s="201" t="s">
        <v>368</v>
      </c>
      <c r="D168" s="196" t="s">
        <v>216</v>
      </c>
      <c r="E168" s="197">
        <v>27</v>
      </c>
      <c r="F168" s="198"/>
      <c r="G168" s="199">
        <f t="shared" ref="G168:G179" si="0">ROUND(E168*F168,2)</f>
        <v>0</v>
      </c>
      <c r="H168" s="198"/>
      <c r="I168" s="199">
        <f t="shared" ref="I168:I179" si="1">ROUND(E168*H168,2)</f>
        <v>0</v>
      </c>
      <c r="J168" s="198"/>
      <c r="K168" s="199">
        <f t="shared" ref="K168:K179" si="2">ROUND(E168*J168,2)</f>
        <v>0</v>
      </c>
      <c r="L168" s="199">
        <v>21</v>
      </c>
      <c r="M168" s="199">
        <f t="shared" ref="M168:M179" si="3">G168*(1+L168/100)</f>
        <v>0</v>
      </c>
      <c r="N168" s="199">
        <v>0</v>
      </c>
      <c r="O168" s="199">
        <f t="shared" ref="O168:O179" si="4">ROUND(E168*N168,2)</f>
        <v>0</v>
      </c>
      <c r="P168" s="199">
        <v>0</v>
      </c>
      <c r="Q168" s="199">
        <f t="shared" ref="Q168:Q179" si="5">ROUND(E168*P168,2)</f>
        <v>0</v>
      </c>
      <c r="R168" s="199"/>
      <c r="S168" s="199" t="s">
        <v>167</v>
      </c>
      <c r="T168" s="200" t="s">
        <v>221</v>
      </c>
      <c r="U168" s="156">
        <v>0</v>
      </c>
      <c r="V168" s="156">
        <f t="shared" ref="V168:V179" si="6">ROUND(E168*U168,2)</f>
        <v>0</v>
      </c>
      <c r="W168" s="156"/>
      <c r="X168" s="156" t="s">
        <v>129</v>
      </c>
      <c r="Y168" s="147"/>
      <c r="Z168" s="147"/>
      <c r="AA168" s="147"/>
      <c r="AB168" s="147"/>
      <c r="AC168" s="147"/>
      <c r="AD168" s="147"/>
      <c r="AE168" s="147"/>
      <c r="AF168" s="147"/>
      <c r="AG168" s="147" t="s">
        <v>369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94">
        <v>28</v>
      </c>
      <c r="B169" s="195" t="s">
        <v>370</v>
      </c>
      <c r="C169" s="201" t="s">
        <v>371</v>
      </c>
      <c r="D169" s="196" t="s">
        <v>372</v>
      </c>
      <c r="E169" s="197">
        <v>10</v>
      </c>
      <c r="F169" s="198"/>
      <c r="G169" s="199">
        <f t="shared" si="0"/>
        <v>0</v>
      </c>
      <c r="H169" s="198"/>
      <c r="I169" s="199">
        <f t="shared" si="1"/>
        <v>0</v>
      </c>
      <c r="J169" s="198"/>
      <c r="K169" s="199">
        <f t="shared" si="2"/>
        <v>0</v>
      </c>
      <c r="L169" s="199">
        <v>21</v>
      </c>
      <c r="M169" s="199">
        <f t="shared" si="3"/>
        <v>0</v>
      </c>
      <c r="N169" s="199">
        <v>0</v>
      </c>
      <c r="O169" s="199">
        <f t="shared" si="4"/>
        <v>0</v>
      </c>
      <c r="P169" s="199">
        <v>0</v>
      </c>
      <c r="Q169" s="199">
        <f t="shared" si="5"/>
        <v>0</v>
      </c>
      <c r="R169" s="199"/>
      <c r="S169" s="199" t="s">
        <v>167</v>
      </c>
      <c r="T169" s="200" t="s">
        <v>221</v>
      </c>
      <c r="U169" s="156">
        <v>0</v>
      </c>
      <c r="V169" s="156">
        <f t="shared" si="6"/>
        <v>0</v>
      </c>
      <c r="W169" s="156"/>
      <c r="X169" s="156" t="s">
        <v>129</v>
      </c>
      <c r="Y169" s="147"/>
      <c r="Z169" s="147"/>
      <c r="AA169" s="147"/>
      <c r="AB169" s="147"/>
      <c r="AC169" s="147"/>
      <c r="AD169" s="147"/>
      <c r="AE169" s="147"/>
      <c r="AF169" s="147"/>
      <c r="AG169" s="147" t="s">
        <v>369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2.5" outlineLevel="1" x14ac:dyDescent="0.2">
      <c r="A170" s="194">
        <v>29</v>
      </c>
      <c r="B170" s="195" t="s">
        <v>373</v>
      </c>
      <c r="C170" s="201" t="s">
        <v>374</v>
      </c>
      <c r="D170" s="196" t="s">
        <v>372</v>
      </c>
      <c r="E170" s="197">
        <v>1</v>
      </c>
      <c r="F170" s="198"/>
      <c r="G170" s="199">
        <f t="shared" si="0"/>
        <v>0</v>
      </c>
      <c r="H170" s="198"/>
      <c r="I170" s="199">
        <f t="shared" si="1"/>
        <v>0</v>
      </c>
      <c r="J170" s="198"/>
      <c r="K170" s="199">
        <f t="shared" si="2"/>
        <v>0</v>
      </c>
      <c r="L170" s="199">
        <v>21</v>
      </c>
      <c r="M170" s="199">
        <f t="shared" si="3"/>
        <v>0</v>
      </c>
      <c r="N170" s="199">
        <v>0</v>
      </c>
      <c r="O170" s="199">
        <f t="shared" si="4"/>
        <v>0</v>
      </c>
      <c r="P170" s="199">
        <v>0</v>
      </c>
      <c r="Q170" s="199">
        <f t="shared" si="5"/>
        <v>0</v>
      </c>
      <c r="R170" s="199"/>
      <c r="S170" s="199" t="s">
        <v>167</v>
      </c>
      <c r="T170" s="200" t="s">
        <v>221</v>
      </c>
      <c r="U170" s="156">
        <v>0</v>
      </c>
      <c r="V170" s="156">
        <f t="shared" si="6"/>
        <v>0</v>
      </c>
      <c r="W170" s="156"/>
      <c r="X170" s="156" t="s">
        <v>129</v>
      </c>
      <c r="Y170" s="147"/>
      <c r="Z170" s="147"/>
      <c r="AA170" s="147"/>
      <c r="AB170" s="147"/>
      <c r="AC170" s="147"/>
      <c r="AD170" s="147"/>
      <c r="AE170" s="147"/>
      <c r="AF170" s="147"/>
      <c r="AG170" s="147" t="s">
        <v>369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94">
        <v>30</v>
      </c>
      <c r="B171" s="195" t="s">
        <v>375</v>
      </c>
      <c r="C171" s="201" t="s">
        <v>376</v>
      </c>
      <c r="D171" s="196" t="s">
        <v>216</v>
      </c>
      <c r="E171" s="197">
        <v>23</v>
      </c>
      <c r="F171" s="198"/>
      <c r="G171" s="199">
        <f t="shared" si="0"/>
        <v>0</v>
      </c>
      <c r="H171" s="198"/>
      <c r="I171" s="199">
        <f t="shared" si="1"/>
        <v>0</v>
      </c>
      <c r="J171" s="198"/>
      <c r="K171" s="199">
        <f t="shared" si="2"/>
        <v>0</v>
      </c>
      <c r="L171" s="199">
        <v>21</v>
      </c>
      <c r="M171" s="199">
        <f t="shared" si="3"/>
        <v>0</v>
      </c>
      <c r="N171" s="199">
        <v>0</v>
      </c>
      <c r="O171" s="199">
        <f t="shared" si="4"/>
        <v>0</v>
      </c>
      <c r="P171" s="199">
        <v>0</v>
      </c>
      <c r="Q171" s="199">
        <f t="shared" si="5"/>
        <v>0</v>
      </c>
      <c r="R171" s="199"/>
      <c r="S171" s="199" t="s">
        <v>167</v>
      </c>
      <c r="T171" s="200" t="s">
        <v>221</v>
      </c>
      <c r="U171" s="156">
        <v>0</v>
      </c>
      <c r="V171" s="156">
        <f t="shared" si="6"/>
        <v>0</v>
      </c>
      <c r="W171" s="156"/>
      <c r="X171" s="156" t="s">
        <v>129</v>
      </c>
      <c r="Y171" s="147"/>
      <c r="Z171" s="147"/>
      <c r="AA171" s="147"/>
      <c r="AB171" s="147"/>
      <c r="AC171" s="147"/>
      <c r="AD171" s="147"/>
      <c r="AE171" s="147"/>
      <c r="AF171" s="147"/>
      <c r="AG171" s="147" t="s">
        <v>369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94">
        <v>31</v>
      </c>
      <c r="B172" s="195" t="s">
        <v>377</v>
      </c>
      <c r="C172" s="201" t="s">
        <v>378</v>
      </c>
      <c r="D172" s="196" t="s">
        <v>216</v>
      </c>
      <c r="E172" s="197">
        <v>15</v>
      </c>
      <c r="F172" s="198"/>
      <c r="G172" s="199">
        <f t="shared" si="0"/>
        <v>0</v>
      </c>
      <c r="H172" s="198"/>
      <c r="I172" s="199">
        <f t="shared" si="1"/>
        <v>0</v>
      </c>
      <c r="J172" s="198"/>
      <c r="K172" s="199">
        <f t="shared" si="2"/>
        <v>0</v>
      </c>
      <c r="L172" s="199">
        <v>21</v>
      </c>
      <c r="M172" s="199">
        <f t="shared" si="3"/>
        <v>0</v>
      </c>
      <c r="N172" s="199">
        <v>0</v>
      </c>
      <c r="O172" s="199">
        <f t="shared" si="4"/>
        <v>0</v>
      </c>
      <c r="P172" s="199">
        <v>0</v>
      </c>
      <c r="Q172" s="199">
        <f t="shared" si="5"/>
        <v>0</v>
      </c>
      <c r="R172" s="199"/>
      <c r="S172" s="199" t="s">
        <v>167</v>
      </c>
      <c r="T172" s="200" t="s">
        <v>221</v>
      </c>
      <c r="U172" s="156">
        <v>0</v>
      </c>
      <c r="V172" s="156">
        <f t="shared" si="6"/>
        <v>0</v>
      </c>
      <c r="W172" s="156"/>
      <c r="X172" s="156" t="s">
        <v>129</v>
      </c>
      <c r="Y172" s="147"/>
      <c r="Z172" s="147"/>
      <c r="AA172" s="147"/>
      <c r="AB172" s="147"/>
      <c r="AC172" s="147"/>
      <c r="AD172" s="147"/>
      <c r="AE172" s="147"/>
      <c r="AF172" s="147"/>
      <c r="AG172" s="147" t="s">
        <v>369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94">
        <v>32</v>
      </c>
      <c r="B173" s="195" t="s">
        <v>379</v>
      </c>
      <c r="C173" s="201" t="s">
        <v>380</v>
      </c>
      <c r="D173" s="196" t="s">
        <v>216</v>
      </c>
      <c r="E173" s="197">
        <v>6</v>
      </c>
      <c r="F173" s="198"/>
      <c r="G173" s="199">
        <f t="shared" si="0"/>
        <v>0</v>
      </c>
      <c r="H173" s="198"/>
      <c r="I173" s="199">
        <f t="shared" si="1"/>
        <v>0</v>
      </c>
      <c r="J173" s="198"/>
      <c r="K173" s="199">
        <f t="shared" si="2"/>
        <v>0</v>
      </c>
      <c r="L173" s="199">
        <v>21</v>
      </c>
      <c r="M173" s="199">
        <f t="shared" si="3"/>
        <v>0</v>
      </c>
      <c r="N173" s="199">
        <v>0</v>
      </c>
      <c r="O173" s="199">
        <f t="shared" si="4"/>
        <v>0</v>
      </c>
      <c r="P173" s="199">
        <v>0</v>
      </c>
      <c r="Q173" s="199">
        <f t="shared" si="5"/>
        <v>0</v>
      </c>
      <c r="R173" s="199"/>
      <c r="S173" s="199" t="s">
        <v>167</v>
      </c>
      <c r="T173" s="200" t="s">
        <v>221</v>
      </c>
      <c r="U173" s="156">
        <v>0</v>
      </c>
      <c r="V173" s="156">
        <f t="shared" si="6"/>
        <v>0</v>
      </c>
      <c r="W173" s="156"/>
      <c r="X173" s="156" t="s">
        <v>129</v>
      </c>
      <c r="Y173" s="147"/>
      <c r="Z173" s="147"/>
      <c r="AA173" s="147"/>
      <c r="AB173" s="147"/>
      <c r="AC173" s="147"/>
      <c r="AD173" s="147"/>
      <c r="AE173" s="147"/>
      <c r="AF173" s="147"/>
      <c r="AG173" s="147" t="s">
        <v>369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94">
        <v>33</v>
      </c>
      <c r="B174" s="195" t="s">
        <v>381</v>
      </c>
      <c r="C174" s="201" t="s">
        <v>382</v>
      </c>
      <c r="D174" s="196" t="s">
        <v>372</v>
      </c>
      <c r="E174" s="197">
        <v>6</v>
      </c>
      <c r="F174" s="198"/>
      <c r="G174" s="199">
        <f t="shared" si="0"/>
        <v>0</v>
      </c>
      <c r="H174" s="198"/>
      <c r="I174" s="199">
        <f t="shared" si="1"/>
        <v>0</v>
      </c>
      <c r="J174" s="198"/>
      <c r="K174" s="199">
        <f t="shared" si="2"/>
        <v>0</v>
      </c>
      <c r="L174" s="199">
        <v>21</v>
      </c>
      <c r="M174" s="199">
        <f t="shared" si="3"/>
        <v>0</v>
      </c>
      <c r="N174" s="199">
        <v>0</v>
      </c>
      <c r="O174" s="199">
        <f t="shared" si="4"/>
        <v>0</v>
      </c>
      <c r="P174" s="199">
        <v>0</v>
      </c>
      <c r="Q174" s="199">
        <f t="shared" si="5"/>
        <v>0</v>
      </c>
      <c r="R174" s="199"/>
      <c r="S174" s="199" t="s">
        <v>167</v>
      </c>
      <c r="T174" s="200" t="s">
        <v>221</v>
      </c>
      <c r="U174" s="156">
        <v>0</v>
      </c>
      <c r="V174" s="156">
        <f t="shared" si="6"/>
        <v>0</v>
      </c>
      <c r="W174" s="156"/>
      <c r="X174" s="156" t="s">
        <v>129</v>
      </c>
      <c r="Y174" s="147"/>
      <c r="Z174" s="147"/>
      <c r="AA174" s="147"/>
      <c r="AB174" s="147"/>
      <c r="AC174" s="147"/>
      <c r="AD174" s="147"/>
      <c r="AE174" s="147"/>
      <c r="AF174" s="147"/>
      <c r="AG174" s="147" t="s">
        <v>369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94">
        <v>34</v>
      </c>
      <c r="B175" s="195" t="s">
        <v>383</v>
      </c>
      <c r="C175" s="201" t="s">
        <v>384</v>
      </c>
      <c r="D175" s="196" t="s">
        <v>372</v>
      </c>
      <c r="E175" s="197">
        <v>1</v>
      </c>
      <c r="F175" s="198"/>
      <c r="G175" s="199">
        <f t="shared" si="0"/>
        <v>0</v>
      </c>
      <c r="H175" s="198"/>
      <c r="I175" s="199">
        <f t="shared" si="1"/>
        <v>0</v>
      </c>
      <c r="J175" s="198"/>
      <c r="K175" s="199">
        <f t="shared" si="2"/>
        <v>0</v>
      </c>
      <c r="L175" s="199">
        <v>21</v>
      </c>
      <c r="M175" s="199">
        <f t="shared" si="3"/>
        <v>0</v>
      </c>
      <c r="N175" s="199">
        <v>0</v>
      </c>
      <c r="O175" s="199">
        <f t="shared" si="4"/>
        <v>0</v>
      </c>
      <c r="P175" s="199">
        <v>0</v>
      </c>
      <c r="Q175" s="199">
        <f t="shared" si="5"/>
        <v>0</v>
      </c>
      <c r="R175" s="199"/>
      <c r="S175" s="199" t="s">
        <v>167</v>
      </c>
      <c r="T175" s="200" t="s">
        <v>221</v>
      </c>
      <c r="U175" s="156">
        <v>0</v>
      </c>
      <c r="V175" s="156">
        <f t="shared" si="6"/>
        <v>0</v>
      </c>
      <c r="W175" s="156"/>
      <c r="X175" s="156" t="s">
        <v>168</v>
      </c>
      <c r="Y175" s="147"/>
      <c r="Z175" s="147"/>
      <c r="AA175" s="147"/>
      <c r="AB175" s="147"/>
      <c r="AC175" s="147"/>
      <c r="AD175" s="147"/>
      <c r="AE175" s="147"/>
      <c r="AF175" s="147"/>
      <c r="AG175" s="147" t="s">
        <v>385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94">
        <v>35</v>
      </c>
      <c r="B176" s="195" t="s">
        <v>386</v>
      </c>
      <c r="C176" s="201" t="s">
        <v>387</v>
      </c>
      <c r="D176" s="196" t="s">
        <v>388</v>
      </c>
      <c r="E176" s="197">
        <v>1</v>
      </c>
      <c r="F176" s="198"/>
      <c r="G176" s="199">
        <f t="shared" si="0"/>
        <v>0</v>
      </c>
      <c r="H176" s="198"/>
      <c r="I176" s="199">
        <f t="shared" si="1"/>
        <v>0</v>
      </c>
      <c r="J176" s="198"/>
      <c r="K176" s="199">
        <f t="shared" si="2"/>
        <v>0</v>
      </c>
      <c r="L176" s="199">
        <v>21</v>
      </c>
      <c r="M176" s="199">
        <f t="shared" si="3"/>
        <v>0</v>
      </c>
      <c r="N176" s="199">
        <v>0</v>
      </c>
      <c r="O176" s="199">
        <f t="shared" si="4"/>
        <v>0</v>
      </c>
      <c r="P176" s="199">
        <v>0</v>
      </c>
      <c r="Q176" s="199">
        <f t="shared" si="5"/>
        <v>0</v>
      </c>
      <c r="R176" s="199"/>
      <c r="S176" s="199" t="s">
        <v>167</v>
      </c>
      <c r="T176" s="200" t="s">
        <v>221</v>
      </c>
      <c r="U176" s="156">
        <v>0</v>
      </c>
      <c r="V176" s="156">
        <f t="shared" si="6"/>
        <v>0</v>
      </c>
      <c r="W176" s="156"/>
      <c r="X176" s="156" t="s">
        <v>129</v>
      </c>
      <c r="Y176" s="147"/>
      <c r="Z176" s="147"/>
      <c r="AA176" s="147"/>
      <c r="AB176" s="147"/>
      <c r="AC176" s="147"/>
      <c r="AD176" s="147"/>
      <c r="AE176" s="147"/>
      <c r="AF176" s="147"/>
      <c r="AG176" s="147" t="s">
        <v>369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94">
        <v>36</v>
      </c>
      <c r="B177" s="195" t="s">
        <v>389</v>
      </c>
      <c r="C177" s="201" t="s">
        <v>390</v>
      </c>
      <c r="D177" s="196" t="s">
        <v>388</v>
      </c>
      <c r="E177" s="197">
        <v>1</v>
      </c>
      <c r="F177" s="198"/>
      <c r="G177" s="199">
        <f t="shared" si="0"/>
        <v>0</v>
      </c>
      <c r="H177" s="198"/>
      <c r="I177" s="199">
        <f t="shared" si="1"/>
        <v>0</v>
      </c>
      <c r="J177" s="198"/>
      <c r="K177" s="199">
        <f t="shared" si="2"/>
        <v>0</v>
      </c>
      <c r="L177" s="199">
        <v>21</v>
      </c>
      <c r="M177" s="199">
        <f t="shared" si="3"/>
        <v>0</v>
      </c>
      <c r="N177" s="199">
        <v>0</v>
      </c>
      <c r="O177" s="199">
        <f t="shared" si="4"/>
        <v>0</v>
      </c>
      <c r="P177" s="199">
        <v>0</v>
      </c>
      <c r="Q177" s="199">
        <f t="shared" si="5"/>
        <v>0</v>
      </c>
      <c r="R177" s="199"/>
      <c r="S177" s="199" t="s">
        <v>167</v>
      </c>
      <c r="T177" s="200" t="s">
        <v>221</v>
      </c>
      <c r="U177" s="156">
        <v>0</v>
      </c>
      <c r="V177" s="156">
        <f t="shared" si="6"/>
        <v>0</v>
      </c>
      <c r="W177" s="156"/>
      <c r="X177" s="156" t="s">
        <v>129</v>
      </c>
      <c r="Y177" s="147"/>
      <c r="Z177" s="147"/>
      <c r="AA177" s="147"/>
      <c r="AB177" s="147"/>
      <c r="AC177" s="147"/>
      <c r="AD177" s="147"/>
      <c r="AE177" s="147"/>
      <c r="AF177" s="147"/>
      <c r="AG177" s="147" t="s">
        <v>369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94">
        <v>37</v>
      </c>
      <c r="B178" s="195" t="s">
        <v>391</v>
      </c>
      <c r="C178" s="201" t="s">
        <v>392</v>
      </c>
      <c r="D178" s="196" t="s">
        <v>388</v>
      </c>
      <c r="E178" s="197">
        <v>1</v>
      </c>
      <c r="F178" s="198"/>
      <c r="G178" s="199">
        <f t="shared" si="0"/>
        <v>0</v>
      </c>
      <c r="H178" s="198"/>
      <c r="I178" s="199">
        <f t="shared" si="1"/>
        <v>0</v>
      </c>
      <c r="J178" s="198"/>
      <c r="K178" s="199">
        <f t="shared" si="2"/>
        <v>0</v>
      </c>
      <c r="L178" s="199">
        <v>21</v>
      </c>
      <c r="M178" s="199">
        <f t="shared" si="3"/>
        <v>0</v>
      </c>
      <c r="N178" s="199">
        <v>0</v>
      </c>
      <c r="O178" s="199">
        <f t="shared" si="4"/>
        <v>0</v>
      </c>
      <c r="P178" s="199">
        <v>0</v>
      </c>
      <c r="Q178" s="199">
        <f t="shared" si="5"/>
        <v>0</v>
      </c>
      <c r="R178" s="199"/>
      <c r="S178" s="199" t="s">
        <v>167</v>
      </c>
      <c r="T178" s="200" t="s">
        <v>221</v>
      </c>
      <c r="U178" s="156">
        <v>0</v>
      </c>
      <c r="V178" s="156">
        <f t="shared" si="6"/>
        <v>0</v>
      </c>
      <c r="W178" s="156"/>
      <c r="X178" s="156" t="s">
        <v>168</v>
      </c>
      <c r="Y178" s="147"/>
      <c r="Z178" s="147"/>
      <c r="AA178" s="147"/>
      <c r="AB178" s="147"/>
      <c r="AC178" s="147"/>
      <c r="AD178" s="147"/>
      <c r="AE178" s="147"/>
      <c r="AF178" s="147"/>
      <c r="AG178" s="147" t="s">
        <v>385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94">
        <v>38</v>
      </c>
      <c r="B179" s="195" t="s">
        <v>393</v>
      </c>
      <c r="C179" s="201" t="s">
        <v>394</v>
      </c>
      <c r="D179" s="196" t="s">
        <v>388</v>
      </c>
      <c r="E179" s="197">
        <v>1</v>
      </c>
      <c r="F179" s="198"/>
      <c r="G179" s="199">
        <f t="shared" si="0"/>
        <v>0</v>
      </c>
      <c r="H179" s="198"/>
      <c r="I179" s="199">
        <f t="shared" si="1"/>
        <v>0</v>
      </c>
      <c r="J179" s="198"/>
      <c r="K179" s="199">
        <f t="shared" si="2"/>
        <v>0</v>
      </c>
      <c r="L179" s="199">
        <v>21</v>
      </c>
      <c r="M179" s="199">
        <f t="shared" si="3"/>
        <v>0</v>
      </c>
      <c r="N179" s="199">
        <v>0</v>
      </c>
      <c r="O179" s="199">
        <f t="shared" si="4"/>
        <v>0</v>
      </c>
      <c r="P179" s="199">
        <v>0</v>
      </c>
      <c r="Q179" s="199">
        <f t="shared" si="5"/>
        <v>0</v>
      </c>
      <c r="R179" s="199"/>
      <c r="S179" s="199" t="s">
        <v>167</v>
      </c>
      <c r="T179" s="200" t="s">
        <v>221</v>
      </c>
      <c r="U179" s="156">
        <v>0</v>
      </c>
      <c r="V179" s="156">
        <f t="shared" si="6"/>
        <v>0</v>
      </c>
      <c r="W179" s="156"/>
      <c r="X179" s="156" t="s">
        <v>168</v>
      </c>
      <c r="Y179" s="147"/>
      <c r="Z179" s="147"/>
      <c r="AA179" s="147"/>
      <c r="AB179" s="147"/>
      <c r="AC179" s="147"/>
      <c r="AD179" s="147"/>
      <c r="AE179" s="147"/>
      <c r="AF179" s="147"/>
      <c r="AG179" s="147" t="s">
        <v>385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x14ac:dyDescent="0.2">
      <c r="A180" s="168" t="s">
        <v>123</v>
      </c>
      <c r="B180" s="169" t="s">
        <v>92</v>
      </c>
      <c r="C180" s="183" t="s">
        <v>93</v>
      </c>
      <c r="D180" s="170"/>
      <c r="E180" s="171"/>
      <c r="F180" s="172"/>
      <c r="G180" s="172">
        <f>SUMIF(AG181:AG192,"&lt;&gt;NOR",G181:G192)</f>
        <v>0</v>
      </c>
      <c r="H180" s="172"/>
      <c r="I180" s="172">
        <f>SUM(I181:I192)</f>
        <v>0</v>
      </c>
      <c r="J180" s="172"/>
      <c r="K180" s="172">
        <f>SUM(K181:K192)</f>
        <v>0</v>
      </c>
      <c r="L180" s="172"/>
      <c r="M180" s="172">
        <f>SUM(M181:M192)</f>
        <v>0</v>
      </c>
      <c r="N180" s="172"/>
      <c r="O180" s="172">
        <f>SUM(O181:O192)</f>
        <v>0</v>
      </c>
      <c r="P180" s="172"/>
      <c r="Q180" s="172">
        <f>SUM(Q181:Q192)</f>
        <v>0</v>
      </c>
      <c r="R180" s="172"/>
      <c r="S180" s="172"/>
      <c r="T180" s="173"/>
      <c r="U180" s="167"/>
      <c r="V180" s="167">
        <f>SUM(V181:V192)</f>
        <v>0.48</v>
      </c>
      <c r="W180" s="167"/>
      <c r="X180" s="167"/>
      <c r="AG180" t="s">
        <v>124</v>
      </c>
    </row>
    <row r="181" spans="1:60" ht="22.5" outlineLevel="1" x14ac:dyDescent="0.2">
      <c r="A181" s="174">
        <v>39</v>
      </c>
      <c r="B181" s="175" t="s">
        <v>395</v>
      </c>
      <c r="C181" s="184" t="s">
        <v>396</v>
      </c>
      <c r="D181" s="176" t="s">
        <v>216</v>
      </c>
      <c r="E181" s="177">
        <v>18.425000000000001</v>
      </c>
      <c r="F181" s="178"/>
      <c r="G181" s="179">
        <f>ROUND(E181*F181,2)</f>
        <v>0</v>
      </c>
      <c r="H181" s="178"/>
      <c r="I181" s="179">
        <f>ROUND(E181*H181,2)</f>
        <v>0</v>
      </c>
      <c r="J181" s="178"/>
      <c r="K181" s="179">
        <f>ROUND(E181*J181,2)</f>
        <v>0</v>
      </c>
      <c r="L181" s="179">
        <v>21</v>
      </c>
      <c r="M181" s="179">
        <f>G181*(1+L181/100)</f>
        <v>0</v>
      </c>
      <c r="N181" s="179">
        <v>6.0000000000000002E-5</v>
      </c>
      <c r="O181" s="179">
        <f>ROUND(E181*N181,2)</f>
        <v>0</v>
      </c>
      <c r="P181" s="179">
        <v>0</v>
      </c>
      <c r="Q181" s="179">
        <f>ROUND(E181*P181,2)</f>
        <v>0</v>
      </c>
      <c r="R181" s="179"/>
      <c r="S181" s="179" t="s">
        <v>128</v>
      </c>
      <c r="T181" s="180" t="s">
        <v>128</v>
      </c>
      <c r="U181" s="156">
        <v>2.5999999999999999E-2</v>
      </c>
      <c r="V181" s="156">
        <f>ROUND(E181*U181,2)</f>
        <v>0.48</v>
      </c>
      <c r="W181" s="156"/>
      <c r="X181" s="156" t="s">
        <v>129</v>
      </c>
      <c r="Y181" s="147"/>
      <c r="Z181" s="147"/>
      <c r="AA181" s="147"/>
      <c r="AB181" s="147"/>
      <c r="AC181" s="147"/>
      <c r="AD181" s="147"/>
      <c r="AE181" s="147"/>
      <c r="AF181" s="147"/>
      <c r="AG181" s="147" t="s">
        <v>130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54"/>
      <c r="B182" s="155"/>
      <c r="C182" s="185" t="s">
        <v>290</v>
      </c>
      <c r="D182" s="157"/>
      <c r="E182" s="158"/>
      <c r="F182" s="156"/>
      <c r="G182" s="156"/>
      <c r="H182" s="156"/>
      <c r="I182" s="156"/>
      <c r="J182" s="156"/>
      <c r="K182" s="156"/>
      <c r="L182" s="156"/>
      <c r="M182" s="156"/>
      <c r="N182" s="156"/>
      <c r="O182" s="156"/>
      <c r="P182" s="156"/>
      <c r="Q182" s="156"/>
      <c r="R182" s="156"/>
      <c r="S182" s="156"/>
      <c r="T182" s="156"/>
      <c r="U182" s="156"/>
      <c r="V182" s="156"/>
      <c r="W182" s="156"/>
      <c r="X182" s="156"/>
      <c r="Y182" s="147"/>
      <c r="Z182" s="147"/>
      <c r="AA182" s="147"/>
      <c r="AB182" s="147"/>
      <c r="AC182" s="147"/>
      <c r="AD182" s="147"/>
      <c r="AE182" s="147"/>
      <c r="AF182" s="147"/>
      <c r="AG182" s="147" t="s">
        <v>132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54"/>
      <c r="B183" s="155"/>
      <c r="C183" s="185" t="s">
        <v>291</v>
      </c>
      <c r="D183" s="157"/>
      <c r="E183" s="158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47"/>
      <c r="Z183" s="147"/>
      <c r="AA183" s="147"/>
      <c r="AB183" s="147"/>
      <c r="AC183" s="147"/>
      <c r="AD183" s="147"/>
      <c r="AE183" s="147"/>
      <c r="AF183" s="147"/>
      <c r="AG183" s="147" t="s">
        <v>132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54"/>
      <c r="B184" s="155"/>
      <c r="C184" s="185" t="s">
        <v>397</v>
      </c>
      <c r="D184" s="157"/>
      <c r="E184" s="158">
        <v>2.85</v>
      </c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132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54"/>
      <c r="B185" s="155"/>
      <c r="C185" s="185" t="s">
        <v>294</v>
      </c>
      <c r="D185" s="157"/>
      <c r="E185" s="158"/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47"/>
      <c r="Z185" s="147"/>
      <c r="AA185" s="147"/>
      <c r="AB185" s="147"/>
      <c r="AC185" s="147"/>
      <c r="AD185" s="147"/>
      <c r="AE185" s="147"/>
      <c r="AF185" s="147"/>
      <c r="AG185" s="147" t="s">
        <v>132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54"/>
      <c r="B186" s="155"/>
      <c r="C186" s="185" t="s">
        <v>295</v>
      </c>
      <c r="D186" s="157"/>
      <c r="E186" s="158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132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54"/>
      <c r="B187" s="155"/>
      <c r="C187" s="185" t="s">
        <v>398</v>
      </c>
      <c r="D187" s="157"/>
      <c r="E187" s="158">
        <v>1.6</v>
      </c>
      <c r="F187" s="156"/>
      <c r="G187" s="156"/>
      <c r="H187" s="156"/>
      <c r="I187" s="156"/>
      <c r="J187" s="156"/>
      <c r="K187" s="156"/>
      <c r="L187" s="156"/>
      <c r="M187" s="156"/>
      <c r="N187" s="156"/>
      <c r="O187" s="156"/>
      <c r="P187" s="156"/>
      <c r="Q187" s="156"/>
      <c r="R187" s="156"/>
      <c r="S187" s="156"/>
      <c r="T187" s="156"/>
      <c r="U187" s="156"/>
      <c r="V187" s="156"/>
      <c r="W187" s="156"/>
      <c r="X187" s="156"/>
      <c r="Y187" s="147"/>
      <c r="Z187" s="147"/>
      <c r="AA187" s="147"/>
      <c r="AB187" s="147"/>
      <c r="AC187" s="147"/>
      <c r="AD187" s="147"/>
      <c r="AE187" s="147"/>
      <c r="AF187" s="147"/>
      <c r="AG187" s="147" t="s">
        <v>132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54"/>
      <c r="B188" s="155"/>
      <c r="C188" s="185" t="s">
        <v>297</v>
      </c>
      <c r="D188" s="157"/>
      <c r="E188" s="158"/>
      <c r="F188" s="156"/>
      <c r="G188" s="156"/>
      <c r="H188" s="156"/>
      <c r="I188" s="156"/>
      <c r="J188" s="156"/>
      <c r="K188" s="156"/>
      <c r="L188" s="156"/>
      <c r="M188" s="156"/>
      <c r="N188" s="156"/>
      <c r="O188" s="156"/>
      <c r="P188" s="156"/>
      <c r="Q188" s="156"/>
      <c r="R188" s="156"/>
      <c r="S188" s="156"/>
      <c r="T188" s="156"/>
      <c r="U188" s="156"/>
      <c r="V188" s="156"/>
      <c r="W188" s="156"/>
      <c r="X188" s="156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132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54"/>
      <c r="B189" s="155"/>
      <c r="C189" s="185" t="s">
        <v>298</v>
      </c>
      <c r="D189" s="157"/>
      <c r="E189" s="158"/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156"/>
      <c r="Q189" s="156"/>
      <c r="R189" s="156"/>
      <c r="S189" s="156"/>
      <c r="T189" s="156"/>
      <c r="U189" s="156"/>
      <c r="V189" s="156"/>
      <c r="W189" s="156"/>
      <c r="X189" s="156"/>
      <c r="Y189" s="147"/>
      <c r="Z189" s="147"/>
      <c r="AA189" s="147"/>
      <c r="AB189" s="147"/>
      <c r="AC189" s="147"/>
      <c r="AD189" s="147"/>
      <c r="AE189" s="147"/>
      <c r="AF189" s="147"/>
      <c r="AG189" s="147" t="s">
        <v>132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54"/>
      <c r="B190" s="155"/>
      <c r="C190" s="185" t="s">
        <v>399</v>
      </c>
      <c r="D190" s="157"/>
      <c r="E190" s="158">
        <v>12.3</v>
      </c>
      <c r="F190" s="156"/>
      <c r="G190" s="156"/>
      <c r="H190" s="156"/>
      <c r="I190" s="156"/>
      <c r="J190" s="156"/>
      <c r="K190" s="156"/>
      <c r="L190" s="156"/>
      <c r="M190" s="156"/>
      <c r="N190" s="156"/>
      <c r="O190" s="156"/>
      <c r="P190" s="156"/>
      <c r="Q190" s="156"/>
      <c r="R190" s="156"/>
      <c r="S190" s="156"/>
      <c r="T190" s="156"/>
      <c r="U190" s="156"/>
      <c r="V190" s="156"/>
      <c r="W190" s="156"/>
      <c r="X190" s="156"/>
      <c r="Y190" s="147"/>
      <c r="Z190" s="147"/>
      <c r="AA190" s="147"/>
      <c r="AB190" s="147"/>
      <c r="AC190" s="147"/>
      <c r="AD190" s="147"/>
      <c r="AE190" s="147"/>
      <c r="AF190" s="147"/>
      <c r="AG190" s="147" t="s">
        <v>132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54"/>
      <c r="B191" s="155"/>
      <c r="C191" s="186" t="s">
        <v>135</v>
      </c>
      <c r="D191" s="159"/>
      <c r="E191" s="160">
        <v>16.75</v>
      </c>
      <c r="F191" s="156"/>
      <c r="G191" s="156"/>
      <c r="H191" s="156"/>
      <c r="I191" s="156"/>
      <c r="J191" s="156"/>
      <c r="K191" s="156"/>
      <c r="L191" s="156"/>
      <c r="M191" s="156"/>
      <c r="N191" s="156"/>
      <c r="O191" s="156"/>
      <c r="P191" s="156"/>
      <c r="Q191" s="156"/>
      <c r="R191" s="156"/>
      <c r="S191" s="156"/>
      <c r="T191" s="156"/>
      <c r="U191" s="156"/>
      <c r="V191" s="156"/>
      <c r="W191" s="156"/>
      <c r="X191" s="156"/>
      <c r="Y191" s="147"/>
      <c r="Z191" s="147"/>
      <c r="AA191" s="147"/>
      <c r="AB191" s="147"/>
      <c r="AC191" s="147"/>
      <c r="AD191" s="147"/>
      <c r="AE191" s="147"/>
      <c r="AF191" s="147"/>
      <c r="AG191" s="147" t="s">
        <v>132</v>
      </c>
      <c r="AH191" s="147">
        <v>1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54"/>
      <c r="B192" s="155"/>
      <c r="C192" s="187" t="s">
        <v>400</v>
      </c>
      <c r="D192" s="161"/>
      <c r="E192" s="162">
        <v>1.675</v>
      </c>
      <c r="F192" s="156"/>
      <c r="G192" s="156"/>
      <c r="H192" s="156"/>
      <c r="I192" s="156"/>
      <c r="J192" s="156"/>
      <c r="K192" s="156"/>
      <c r="L192" s="156"/>
      <c r="M192" s="156"/>
      <c r="N192" s="156"/>
      <c r="O192" s="156"/>
      <c r="P192" s="156"/>
      <c r="Q192" s="156"/>
      <c r="R192" s="156"/>
      <c r="S192" s="156"/>
      <c r="T192" s="156"/>
      <c r="U192" s="156"/>
      <c r="V192" s="156"/>
      <c r="W192" s="156"/>
      <c r="X192" s="156"/>
      <c r="Y192" s="147"/>
      <c r="Z192" s="147"/>
      <c r="AA192" s="147"/>
      <c r="AB192" s="147"/>
      <c r="AC192" s="147"/>
      <c r="AD192" s="147"/>
      <c r="AE192" s="147"/>
      <c r="AF192" s="147"/>
      <c r="AG192" s="147" t="s">
        <v>132</v>
      </c>
      <c r="AH192" s="147">
        <v>4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x14ac:dyDescent="0.2">
      <c r="A193" s="168" t="s">
        <v>123</v>
      </c>
      <c r="B193" s="169" t="s">
        <v>94</v>
      </c>
      <c r="C193" s="183" t="s">
        <v>95</v>
      </c>
      <c r="D193" s="170"/>
      <c r="E193" s="171"/>
      <c r="F193" s="172"/>
      <c r="G193" s="172">
        <f>SUMIF(AG194:AG201,"&lt;&gt;NOR",G194:G201)</f>
        <v>0</v>
      </c>
      <c r="H193" s="172"/>
      <c r="I193" s="172">
        <f>SUM(I194:I201)</f>
        <v>0</v>
      </c>
      <c r="J193" s="172"/>
      <c r="K193" s="172">
        <f>SUM(K194:K201)</f>
        <v>0</v>
      </c>
      <c r="L193" s="172"/>
      <c r="M193" s="172">
        <f>SUM(M194:M201)</f>
        <v>0</v>
      </c>
      <c r="N193" s="172"/>
      <c r="O193" s="172">
        <f>SUM(O194:O201)</f>
        <v>0</v>
      </c>
      <c r="P193" s="172"/>
      <c r="Q193" s="172">
        <f>SUM(Q194:Q201)</f>
        <v>0</v>
      </c>
      <c r="R193" s="172"/>
      <c r="S193" s="172"/>
      <c r="T193" s="173"/>
      <c r="U193" s="167"/>
      <c r="V193" s="167">
        <f>SUM(V194:V201)</f>
        <v>4.18</v>
      </c>
      <c r="W193" s="167"/>
      <c r="X193" s="167"/>
      <c r="AG193" t="s">
        <v>124</v>
      </c>
    </row>
    <row r="194" spans="1:60" outlineLevel="1" x14ac:dyDescent="0.2">
      <c r="A194" s="174">
        <v>40</v>
      </c>
      <c r="B194" s="175" t="s">
        <v>401</v>
      </c>
      <c r="C194" s="184" t="s">
        <v>402</v>
      </c>
      <c r="D194" s="176" t="s">
        <v>166</v>
      </c>
      <c r="E194" s="177">
        <v>0.88400000000000001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9">
        <v>0</v>
      </c>
      <c r="O194" s="179">
        <f>ROUND(E194*N194,2)</f>
        <v>0</v>
      </c>
      <c r="P194" s="179">
        <v>0</v>
      </c>
      <c r="Q194" s="179">
        <f>ROUND(E194*P194,2)</f>
        <v>0</v>
      </c>
      <c r="R194" s="179"/>
      <c r="S194" s="179" t="s">
        <v>128</v>
      </c>
      <c r="T194" s="180" t="s">
        <v>128</v>
      </c>
      <c r="U194" s="156">
        <v>0.752</v>
      </c>
      <c r="V194" s="156">
        <f>ROUND(E194*U194,2)</f>
        <v>0.66</v>
      </c>
      <c r="W194" s="156"/>
      <c r="X194" s="156" t="s">
        <v>403</v>
      </c>
      <c r="Y194" s="147"/>
      <c r="Z194" s="147"/>
      <c r="AA194" s="147"/>
      <c r="AB194" s="147"/>
      <c r="AC194" s="147"/>
      <c r="AD194" s="147"/>
      <c r="AE194" s="147"/>
      <c r="AF194" s="147"/>
      <c r="AG194" s="147" t="s">
        <v>404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ht="22.5" outlineLevel="1" x14ac:dyDescent="0.2">
      <c r="A195" s="154"/>
      <c r="B195" s="155"/>
      <c r="C195" s="259" t="s">
        <v>405</v>
      </c>
      <c r="D195" s="260"/>
      <c r="E195" s="260"/>
      <c r="F195" s="260"/>
      <c r="G195" s="260"/>
      <c r="H195" s="156"/>
      <c r="I195" s="156"/>
      <c r="J195" s="156"/>
      <c r="K195" s="156"/>
      <c r="L195" s="156"/>
      <c r="M195" s="156"/>
      <c r="N195" s="156"/>
      <c r="O195" s="156"/>
      <c r="P195" s="156"/>
      <c r="Q195" s="156"/>
      <c r="R195" s="156"/>
      <c r="S195" s="156"/>
      <c r="T195" s="156"/>
      <c r="U195" s="156"/>
      <c r="V195" s="156"/>
      <c r="W195" s="156"/>
      <c r="X195" s="156"/>
      <c r="Y195" s="147"/>
      <c r="Z195" s="147"/>
      <c r="AA195" s="147"/>
      <c r="AB195" s="147"/>
      <c r="AC195" s="147"/>
      <c r="AD195" s="147"/>
      <c r="AE195" s="147"/>
      <c r="AF195" s="147"/>
      <c r="AG195" s="147" t="s">
        <v>150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81" t="str">
        <f>C195</f>
        <v>S naložením suti nebo vybouraných hmot do dopravního prostředku a na jejich vyložením, popřípadě přeložením na normální dopravní prostředek.</v>
      </c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94">
        <v>41</v>
      </c>
      <c r="B196" s="195" t="s">
        <v>406</v>
      </c>
      <c r="C196" s="201" t="s">
        <v>407</v>
      </c>
      <c r="D196" s="196" t="s">
        <v>166</v>
      </c>
      <c r="E196" s="197">
        <v>7.9560000000000004</v>
      </c>
      <c r="F196" s="198"/>
      <c r="G196" s="199">
        <f>ROUND(E196*F196,2)</f>
        <v>0</v>
      </c>
      <c r="H196" s="198"/>
      <c r="I196" s="199">
        <f>ROUND(E196*H196,2)</f>
        <v>0</v>
      </c>
      <c r="J196" s="198"/>
      <c r="K196" s="199">
        <f>ROUND(E196*J196,2)</f>
        <v>0</v>
      </c>
      <c r="L196" s="199">
        <v>21</v>
      </c>
      <c r="M196" s="199">
        <f>G196*(1+L196/100)</f>
        <v>0</v>
      </c>
      <c r="N196" s="199">
        <v>0</v>
      </c>
      <c r="O196" s="199">
        <f>ROUND(E196*N196,2)</f>
        <v>0</v>
      </c>
      <c r="P196" s="199">
        <v>0</v>
      </c>
      <c r="Q196" s="199">
        <f>ROUND(E196*P196,2)</f>
        <v>0</v>
      </c>
      <c r="R196" s="199"/>
      <c r="S196" s="199" t="s">
        <v>128</v>
      </c>
      <c r="T196" s="200" t="s">
        <v>128</v>
      </c>
      <c r="U196" s="156">
        <v>0.36</v>
      </c>
      <c r="V196" s="156">
        <f>ROUND(E196*U196,2)</f>
        <v>2.86</v>
      </c>
      <c r="W196" s="156"/>
      <c r="X196" s="156" t="s">
        <v>403</v>
      </c>
      <c r="Y196" s="147"/>
      <c r="Z196" s="147"/>
      <c r="AA196" s="147"/>
      <c r="AB196" s="147"/>
      <c r="AC196" s="147"/>
      <c r="AD196" s="147"/>
      <c r="AE196" s="147"/>
      <c r="AF196" s="147"/>
      <c r="AG196" s="147" t="s">
        <v>404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94">
        <v>42</v>
      </c>
      <c r="B197" s="195" t="s">
        <v>408</v>
      </c>
      <c r="C197" s="201" t="s">
        <v>409</v>
      </c>
      <c r="D197" s="196" t="s">
        <v>166</v>
      </c>
      <c r="E197" s="197">
        <v>0.88400000000000001</v>
      </c>
      <c r="F197" s="198"/>
      <c r="G197" s="199">
        <f>ROUND(E197*F197,2)</f>
        <v>0</v>
      </c>
      <c r="H197" s="198"/>
      <c r="I197" s="199">
        <f>ROUND(E197*H197,2)</f>
        <v>0</v>
      </c>
      <c r="J197" s="198"/>
      <c r="K197" s="199">
        <f>ROUND(E197*J197,2)</f>
        <v>0</v>
      </c>
      <c r="L197" s="199">
        <v>21</v>
      </c>
      <c r="M197" s="199">
        <f>G197*(1+L197/100)</f>
        <v>0</v>
      </c>
      <c r="N197" s="199">
        <v>0</v>
      </c>
      <c r="O197" s="199">
        <f>ROUND(E197*N197,2)</f>
        <v>0</v>
      </c>
      <c r="P197" s="199">
        <v>0</v>
      </c>
      <c r="Q197" s="199">
        <f>ROUND(E197*P197,2)</f>
        <v>0</v>
      </c>
      <c r="R197" s="199"/>
      <c r="S197" s="199" t="s">
        <v>128</v>
      </c>
      <c r="T197" s="200" t="s">
        <v>128</v>
      </c>
      <c r="U197" s="156">
        <v>0.26500000000000001</v>
      </c>
      <c r="V197" s="156">
        <f>ROUND(E197*U197,2)</f>
        <v>0.23</v>
      </c>
      <c r="W197" s="156"/>
      <c r="X197" s="156" t="s">
        <v>403</v>
      </c>
      <c r="Y197" s="147"/>
      <c r="Z197" s="147"/>
      <c r="AA197" s="147"/>
      <c r="AB197" s="147"/>
      <c r="AC197" s="147"/>
      <c r="AD197" s="147"/>
      <c r="AE197" s="147"/>
      <c r="AF197" s="147"/>
      <c r="AG197" s="147" t="s">
        <v>404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74">
        <v>43</v>
      </c>
      <c r="B198" s="175" t="s">
        <v>410</v>
      </c>
      <c r="C198" s="184" t="s">
        <v>411</v>
      </c>
      <c r="D198" s="176" t="s">
        <v>166</v>
      </c>
      <c r="E198" s="177">
        <v>0.88400000000000001</v>
      </c>
      <c r="F198" s="178"/>
      <c r="G198" s="179">
        <f>ROUND(E198*F198,2)</f>
        <v>0</v>
      </c>
      <c r="H198" s="178"/>
      <c r="I198" s="179">
        <f>ROUND(E198*H198,2)</f>
        <v>0</v>
      </c>
      <c r="J198" s="178"/>
      <c r="K198" s="179">
        <f>ROUND(E198*J198,2)</f>
        <v>0</v>
      </c>
      <c r="L198" s="179">
        <v>21</v>
      </c>
      <c r="M198" s="179">
        <f>G198*(1+L198/100)</f>
        <v>0</v>
      </c>
      <c r="N198" s="179">
        <v>0</v>
      </c>
      <c r="O198" s="179">
        <f>ROUND(E198*N198,2)</f>
        <v>0</v>
      </c>
      <c r="P198" s="179">
        <v>0</v>
      </c>
      <c r="Q198" s="179">
        <f>ROUND(E198*P198,2)</f>
        <v>0</v>
      </c>
      <c r="R198" s="179"/>
      <c r="S198" s="179" t="s">
        <v>128</v>
      </c>
      <c r="T198" s="180" t="s">
        <v>128</v>
      </c>
      <c r="U198" s="156">
        <v>0.49</v>
      </c>
      <c r="V198" s="156">
        <f>ROUND(E198*U198,2)</f>
        <v>0.43</v>
      </c>
      <c r="W198" s="156"/>
      <c r="X198" s="156" t="s">
        <v>403</v>
      </c>
      <c r="Y198" s="147"/>
      <c r="Z198" s="147"/>
      <c r="AA198" s="147"/>
      <c r="AB198" s="147"/>
      <c r="AC198" s="147"/>
      <c r="AD198" s="147"/>
      <c r="AE198" s="147"/>
      <c r="AF198" s="147"/>
      <c r="AG198" s="147" t="s">
        <v>404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54"/>
      <c r="B199" s="155"/>
      <c r="C199" s="259" t="s">
        <v>412</v>
      </c>
      <c r="D199" s="260"/>
      <c r="E199" s="260"/>
      <c r="F199" s="260"/>
      <c r="G199" s="260"/>
      <c r="H199" s="156"/>
      <c r="I199" s="156"/>
      <c r="J199" s="156"/>
      <c r="K199" s="156"/>
      <c r="L199" s="156"/>
      <c r="M199" s="156"/>
      <c r="N199" s="156"/>
      <c r="O199" s="156"/>
      <c r="P199" s="156"/>
      <c r="Q199" s="156"/>
      <c r="R199" s="156"/>
      <c r="S199" s="156"/>
      <c r="T199" s="156"/>
      <c r="U199" s="156"/>
      <c r="V199" s="156"/>
      <c r="W199" s="156"/>
      <c r="X199" s="156"/>
      <c r="Y199" s="147"/>
      <c r="Z199" s="147"/>
      <c r="AA199" s="147"/>
      <c r="AB199" s="147"/>
      <c r="AC199" s="147"/>
      <c r="AD199" s="147"/>
      <c r="AE199" s="147"/>
      <c r="AF199" s="147"/>
      <c r="AG199" s="147" t="s">
        <v>150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94">
        <v>44</v>
      </c>
      <c r="B200" s="195" t="s">
        <v>413</v>
      </c>
      <c r="C200" s="201" t="s">
        <v>414</v>
      </c>
      <c r="D200" s="196" t="s">
        <v>166</v>
      </c>
      <c r="E200" s="197">
        <v>16.795999999999999</v>
      </c>
      <c r="F200" s="198"/>
      <c r="G200" s="199">
        <f>ROUND(E200*F200,2)</f>
        <v>0</v>
      </c>
      <c r="H200" s="198"/>
      <c r="I200" s="199">
        <f>ROUND(E200*H200,2)</f>
        <v>0</v>
      </c>
      <c r="J200" s="198"/>
      <c r="K200" s="199">
        <f>ROUND(E200*J200,2)</f>
        <v>0</v>
      </c>
      <c r="L200" s="199">
        <v>21</v>
      </c>
      <c r="M200" s="199">
        <f>G200*(1+L200/100)</f>
        <v>0</v>
      </c>
      <c r="N200" s="199">
        <v>0</v>
      </c>
      <c r="O200" s="199">
        <f>ROUND(E200*N200,2)</f>
        <v>0</v>
      </c>
      <c r="P200" s="199">
        <v>0</v>
      </c>
      <c r="Q200" s="199">
        <f>ROUND(E200*P200,2)</f>
        <v>0</v>
      </c>
      <c r="R200" s="199"/>
      <c r="S200" s="199" t="s">
        <v>128</v>
      </c>
      <c r="T200" s="200" t="s">
        <v>128</v>
      </c>
      <c r="U200" s="156">
        <v>0</v>
      </c>
      <c r="V200" s="156">
        <f>ROUND(E200*U200,2)</f>
        <v>0</v>
      </c>
      <c r="W200" s="156"/>
      <c r="X200" s="156" t="s">
        <v>403</v>
      </c>
      <c r="Y200" s="147"/>
      <c r="Z200" s="147"/>
      <c r="AA200" s="147"/>
      <c r="AB200" s="147"/>
      <c r="AC200" s="147"/>
      <c r="AD200" s="147"/>
      <c r="AE200" s="147"/>
      <c r="AF200" s="147"/>
      <c r="AG200" s="147" t="s">
        <v>404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74">
        <v>45</v>
      </c>
      <c r="B201" s="175" t="s">
        <v>415</v>
      </c>
      <c r="C201" s="184" t="s">
        <v>416</v>
      </c>
      <c r="D201" s="176" t="s">
        <v>166</v>
      </c>
      <c r="E201" s="177">
        <v>0.88400000000000001</v>
      </c>
      <c r="F201" s="178"/>
      <c r="G201" s="179">
        <f>ROUND(E201*F201,2)</f>
        <v>0</v>
      </c>
      <c r="H201" s="178"/>
      <c r="I201" s="179">
        <f>ROUND(E201*H201,2)</f>
        <v>0</v>
      </c>
      <c r="J201" s="178"/>
      <c r="K201" s="179">
        <f>ROUND(E201*J201,2)</f>
        <v>0</v>
      </c>
      <c r="L201" s="179">
        <v>21</v>
      </c>
      <c r="M201" s="179">
        <f>G201*(1+L201/100)</f>
        <v>0</v>
      </c>
      <c r="N201" s="179">
        <v>0</v>
      </c>
      <c r="O201" s="179">
        <f>ROUND(E201*N201,2)</f>
        <v>0</v>
      </c>
      <c r="P201" s="179">
        <v>0</v>
      </c>
      <c r="Q201" s="179">
        <f>ROUND(E201*P201,2)</f>
        <v>0</v>
      </c>
      <c r="R201" s="179"/>
      <c r="S201" s="179" t="s">
        <v>128</v>
      </c>
      <c r="T201" s="180" t="s">
        <v>128</v>
      </c>
      <c r="U201" s="156">
        <v>0</v>
      </c>
      <c r="V201" s="156">
        <f>ROUND(E201*U201,2)</f>
        <v>0</v>
      </c>
      <c r="W201" s="156"/>
      <c r="X201" s="156" t="s">
        <v>403</v>
      </c>
      <c r="Y201" s="147"/>
      <c r="Z201" s="147"/>
      <c r="AA201" s="147"/>
      <c r="AB201" s="147"/>
      <c r="AC201" s="147"/>
      <c r="AD201" s="147"/>
      <c r="AE201" s="147"/>
      <c r="AF201" s="147"/>
      <c r="AG201" s="147" t="s">
        <v>404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x14ac:dyDescent="0.2">
      <c r="A202" s="3"/>
      <c r="B202" s="4"/>
      <c r="C202" s="191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AE202">
        <v>15</v>
      </c>
      <c r="AF202">
        <v>21</v>
      </c>
      <c r="AG202" t="s">
        <v>110</v>
      </c>
    </row>
    <row r="203" spans="1:60" x14ac:dyDescent="0.2">
      <c r="A203" s="150"/>
      <c r="B203" s="151" t="s">
        <v>31</v>
      </c>
      <c r="C203" s="192"/>
      <c r="D203" s="152"/>
      <c r="E203" s="153"/>
      <c r="F203" s="153"/>
      <c r="G203" s="182">
        <f>G8+G152+G165+G167+G180+G193</f>
        <v>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AE203">
        <f>SUMIF(L7:L201,AE202,G7:G201)</f>
        <v>0</v>
      </c>
      <c r="AF203">
        <f>SUMIF(L7:L201,AF202,G7:G201)</f>
        <v>0</v>
      </c>
      <c r="AG203" t="s">
        <v>284</v>
      </c>
    </row>
    <row r="204" spans="1:60" x14ac:dyDescent="0.2">
      <c r="A204" s="3"/>
      <c r="B204" s="4"/>
      <c r="C204" s="191"/>
      <c r="D204" s="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A205" s="3"/>
      <c r="B205" s="4"/>
      <c r="C205" s="191"/>
      <c r="D205" s="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268" t="s">
        <v>285</v>
      </c>
      <c r="B206" s="268"/>
      <c r="C206" s="269"/>
      <c r="D206" s="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70"/>
      <c r="B207" s="271"/>
      <c r="C207" s="272"/>
      <c r="D207" s="271"/>
      <c r="E207" s="271"/>
      <c r="F207" s="271"/>
      <c r="G207" s="27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AG207" t="s">
        <v>286</v>
      </c>
    </row>
    <row r="208" spans="1:60" x14ac:dyDescent="0.2">
      <c r="A208" s="274"/>
      <c r="B208" s="275"/>
      <c r="C208" s="276"/>
      <c r="D208" s="275"/>
      <c r="E208" s="275"/>
      <c r="F208" s="275"/>
      <c r="G208" s="277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33" x14ac:dyDescent="0.2">
      <c r="A209" s="274"/>
      <c r="B209" s="275"/>
      <c r="C209" s="276"/>
      <c r="D209" s="275"/>
      <c r="E209" s="275"/>
      <c r="F209" s="275"/>
      <c r="G209" s="277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 x14ac:dyDescent="0.2">
      <c r="A210" s="274"/>
      <c r="B210" s="275"/>
      <c r="C210" s="276"/>
      <c r="D210" s="275"/>
      <c r="E210" s="275"/>
      <c r="F210" s="275"/>
      <c r="G210" s="277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33" x14ac:dyDescent="0.2">
      <c r="A211" s="278"/>
      <c r="B211" s="279"/>
      <c r="C211" s="280"/>
      <c r="D211" s="279"/>
      <c r="E211" s="279"/>
      <c r="F211" s="279"/>
      <c r="G211" s="281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33" x14ac:dyDescent="0.2">
      <c r="A212" s="3"/>
      <c r="B212" s="4"/>
      <c r="C212" s="191"/>
      <c r="D212" s="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33" x14ac:dyDescent="0.2">
      <c r="C213" s="193"/>
      <c r="D213" s="10"/>
      <c r="AG213" t="s">
        <v>287</v>
      </c>
    </row>
    <row r="214" spans="1:33" x14ac:dyDescent="0.2">
      <c r="D214" s="10"/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07:G211"/>
    <mergeCell ref="C48:G48"/>
    <mergeCell ref="C195:G195"/>
    <mergeCell ref="C199:G199"/>
    <mergeCell ref="A1:G1"/>
    <mergeCell ref="C2:G2"/>
    <mergeCell ref="C3:G3"/>
    <mergeCell ref="C4:G4"/>
    <mergeCell ref="A206:C20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921AD-8A95-456B-946F-0DD1DBF5737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98</v>
      </c>
    </row>
    <row r="2" spans="1:60" ht="24.95" customHeight="1" x14ac:dyDescent="0.2">
      <c r="A2" s="49" t="s">
        <v>8</v>
      </c>
      <c r="B2" s="48" t="s">
        <v>43</v>
      </c>
      <c r="C2" s="262" t="s">
        <v>44</v>
      </c>
      <c r="D2" s="263"/>
      <c r="E2" s="263"/>
      <c r="F2" s="263"/>
      <c r="G2" s="264"/>
      <c r="AG2" t="s">
        <v>99</v>
      </c>
    </row>
    <row r="3" spans="1:60" ht="24.95" customHeight="1" x14ac:dyDescent="0.2">
      <c r="A3" s="49" t="s">
        <v>9</v>
      </c>
      <c r="B3" s="48" t="s">
        <v>58</v>
      </c>
      <c r="C3" s="262" t="s">
        <v>59</v>
      </c>
      <c r="D3" s="263"/>
      <c r="E3" s="263"/>
      <c r="F3" s="263"/>
      <c r="G3" s="264"/>
      <c r="AC3" s="122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64</v>
      </c>
      <c r="C4" s="265" t="s">
        <v>65</v>
      </c>
      <c r="D4" s="266"/>
      <c r="E4" s="266"/>
      <c r="F4" s="266"/>
      <c r="G4" s="267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8" t="s">
        <v>123</v>
      </c>
      <c r="B8" s="169" t="s">
        <v>89</v>
      </c>
      <c r="C8" s="183" t="s">
        <v>29</v>
      </c>
      <c r="D8" s="170"/>
      <c r="E8" s="171"/>
      <c r="F8" s="172"/>
      <c r="G8" s="172">
        <f>SUMIF(AG9:AG11,"&lt;&gt;NOR",G9:G11)</f>
        <v>0</v>
      </c>
      <c r="H8" s="172"/>
      <c r="I8" s="172">
        <f>SUM(I9:I11)</f>
        <v>0</v>
      </c>
      <c r="J8" s="172"/>
      <c r="K8" s="172">
        <f>SUM(K9:K11)</f>
        <v>0</v>
      </c>
      <c r="L8" s="172"/>
      <c r="M8" s="172">
        <f>SUM(M9:M11)</f>
        <v>0</v>
      </c>
      <c r="N8" s="172"/>
      <c r="O8" s="172">
        <f>SUM(O9:O11)</f>
        <v>0</v>
      </c>
      <c r="P8" s="172"/>
      <c r="Q8" s="172">
        <f>SUM(Q9:Q11)</f>
        <v>0</v>
      </c>
      <c r="R8" s="172"/>
      <c r="S8" s="172"/>
      <c r="T8" s="173"/>
      <c r="U8" s="167"/>
      <c r="V8" s="167">
        <f>SUM(V9:V11)</f>
        <v>0</v>
      </c>
      <c r="W8" s="167"/>
      <c r="X8" s="167"/>
      <c r="AG8" t="s">
        <v>124</v>
      </c>
    </row>
    <row r="9" spans="1:60" outlineLevel="1" x14ac:dyDescent="0.2">
      <c r="A9" s="174">
        <v>1</v>
      </c>
      <c r="B9" s="175" t="s">
        <v>417</v>
      </c>
      <c r="C9" s="184" t="s">
        <v>418</v>
      </c>
      <c r="D9" s="176" t="s">
        <v>419</v>
      </c>
      <c r="E9" s="177">
        <v>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128</v>
      </c>
      <c r="T9" s="180" t="s">
        <v>221</v>
      </c>
      <c r="U9" s="156">
        <v>0</v>
      </c>
      <c r="V9" s="156">
        <f>ROUND(E9*U9,2)</f>
        <v>0</v>
      </c>
      <c r="W9" s="156"/>
      <c r="X9" s="156" t="s">
        <v>420</v>
      </c>
      <c r="Y9" s="147"/>
      <c r="Z9" s="147"/>
      <c r="AA9" s="147"/>
      <c r="AB9" s="147"/>
      <c r="AC9" s="147"/>
      <c r="AD9" s="147"/>
      <c r="AE9" s="147"/>
      <c r="AF9" s="147"/>
      <c r="AG9" s="147" t="s">
        <v>421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259" t="s">
        <v>422</v>
      </c>
      <c r="D10" s="260"/>
      <c r="E10" s="260"/>
      <c r="F10" s="260"/>
      <c r="G10" s="260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150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94">
        <v>2</v>
      </c>
      <c r="B11" s="195" t="s">
        <v>423</v>
      </c>
      <c r="C11" s="201" t="s">
        <v>424</v>
      </c>
      <c r="D11" s="196" t="s">
        <v>388</v>
      </c>
      <c r="E11" s="197">
        <v>1</v>
      </c>
      <c r="F11" s="198"/>
      <c r="G11" s="199">
        <f>ROUND(E11*F11,2)</f>
        <v>0</v>
      </c>
      <c r="H11" s="198"/>
      <c r="I11" s="199">
        <f>ROUND(E11*H11,2)</f>
        <v>0</v>
      </c>
      <c r="J11" s="198"/>
      <c r="K11" s="199">
        <f>ROUND(E11*J11,2)</f>
        <v>0</v>
      </c>
      <c r="L11" s="199">
        <v>21</v>
      </c>
      <c r="M11" s="199">
        <f>G11*(1+L11/100)</f>
        <v>0</v>
      </c>
      <c r="N11" s="199">
        <v>0</v>
      </c>
      <c r="O11" s="199">
        <f>ROUND(E11*N11,2)</f>
        <v>0</v>
      </c>
      <c r="P11" s="199">
        <v>0</v>
      </c>
      <c r="Q11" s="199">
        <f>ROUND(E11*P11,2)</f>
        <v>0</v>
      </c>
      <c r="R11" s="199"/>
      <c r="S11" s="199" t="s">
        <v>167</v>
      </c>
      <c r="T11" s="200" t="s">
        <v>221</v>
      </c>
      <c r="U11" s="156">
        <v>0</v>
      </c>
      <c r="V11" s="156">
        <f>ROUND(E11*U11,2)</f>
        <v>0</v>
      </c>
      <c r="W11" s="156"/>
      <c r="X11" s="156" t="s">
        <v>129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130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x14ac:dyDescent="0.2">
      <c r="A12" s="168" t="s">
        <v>123</v>
      </c>
      <c r="B12" s="169" t="s">
        <v>97</v>
      </c>
      <c r="C12" s="183" t="s">
        <v>30</v>
      </c>
      <c r="D12" s="170"/>
      <c r="E12" s="171"/>
      <c r="F12" s="172"/>
      <c r="G12" s="172">
        <f>SUMIF(AG13:AG15,"&lt;&gt;NOR",G13:G15)</f>
        <v>0</v>
      </c>
      <c r="H12" s="172"/>
      <c r="I12" s="172">
        <f>SUM(I13:I15)</f>
        <v>0</v>
      </c>
      <c r="J12" s="172"/>
      <c r="K12" s="172">
        <f>SUM(K13:K15)</f>
        <v>0</v>
      </c>
      <c r="L12" s="172"/>
      <c r="M12" s="172">
        <f>SUM(M13:M15)</f>
        <v>0</v>
      </c>
      <c r="N12" s="172"/>
      <c r="O12" s="172">
        <f>SUM(O13:O15)</f>
        <v>0</v>
      </c>
      <c r="P12" s="172"/>
      <c r="Q12" s="172">
        <f>SUM(Q13:Q15)</f>
        <v>0</v>
      </c>
      <c r="R12" s="172"/>
      <c r="S12" s="172"/>
      <c r="T12" s="173"/>
      <c r="U12" s="167"/>
      <c r="V12" s="167">
        <f>SUM(V13:V15)</f>
        <v>0</v>
      </c>
      <c r="W12" s="167"/>
      <c r="X12" s="167"/>
      <c r="AG12" t="s">
        <v>124</v>
      </c>
    </row>
    <row r="13" spans="1:60" outlineLevel="1" x14ac:dyDescent="0.2">
      <c r="A13" s="174">
        <v>3</v>
      </c>
      <c r="B13" s="175" t="s">
        <v>425</v>
      </c>
      <c r="C13" s="184" t="s">
        <v>426</v>
      </c>
      <c r="D13" s="176" t="s">
        <v>388</v>
      </c>
      <c r="E13" s="177">
        <v>1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 t="s">
        <v>167</v>
      </c>
      <c r="T13" s="180" t="s">
        <v>221</v>
      </c>
      <c r="U13" s="156">
        <v>0</v>
      </c>
      <c r="V13" s="156">
        <f>ROUND(E13*U13,2)</f>
        <v>0</v>
      </c>
      <c r="W13" s="156"/>
      <c r="X13" s="156" t="s">
        <v>129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130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259" t="s">
        <v>427</v>
      </c>
      <c r="D14" s="260"/>
      <c r="E14" s="260"/>
      <c r="F14" s="260"/>
      <c r="G14" s="260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150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94">
        <v>4</v>
      </c>
      <c r="B15" s="195" t="s">
        <v>428</v>
      </c>
      <c r="C15" s="201" t="s">
        <v>429</v>
      </c>
      <c r="D15" s="196" t="s">
        <v>388</v>
      </c>
      <c r="E15" s="197">
        <v>1</v>
      </c>
      <c r="F15" s="198"/>
      <c r="G15" s="199">
        <f>ROUND(E15*F15,2)</f>
        <v>0</v>
      </c>
      <c r="H15" s="198"/>
      <c r="I15" s="199">
        <f>ROUND(E15*H15,2)</f>
        <v>0</v>
      </c>
      <c r="J15" s="198"/>
      <c r="K15" s="199">
        <f>ROUND(E15*J15,2)</f>
        <v>0</v>
      </c>
      <c r="L15" s="199">
        <v>21</v>
      </c>
      <c r="M15" s="199">
        <f>G15*(1+L15/100)</f>
        <v>0</v>
      </c>
      <c r="N15" s="199">
        <v>0</v>
      </c>
      <c r="O15" s="199">
        <f>ROUND(E15*N15,2)</f>
        <v>0</v>
      </c>
      <c r="P15" s="199">
        <v>0</v>
      </c>
      <c r="Q15" s="199">
        <f>ROUND(E15*P15,2)</f>
        <v>0</v>
      </c>
      <c r="R15" s="199"/>
      <c r="S15" s="199" t="s">
        <v>167</v>
      </c>
      <c r="T15" s="200" t="s">
        <v>221</v>
      </c>
      <c r="U15" s="156">
        <v>0</v>
      </c>
      <c r="V15" s="156">
        <f>ROUND(E15*U15,2)</f>
        <v>0</v>
      </c>
      <c r="W15" s="156"/>
      <c r="X15" s="156" t="s">
        <v>129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130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x14ac:dyDescent="0.2">
      <c r="A16" s="168" t="s">
        <v>123</v>
      </c>
      <c r="B16" s="169" t="s">
        <v>89</v>
      </c>
      <c r="C16" s="183" t="s">
        <v>29</v>
      </c>
      <c r="D16" s="170"/>
      <c r="E16" s="171"/>
      <c r="F16" s="172"/>
      <c r="G16" s="172">
        <f>SUMIF(AG17:AG18,"&lt;&gt;NOR",G17:G18)</f>
        <v>0</v>
      </c>
      <c r="H16" s="172"/>
      <c r="I16" s="172">
        <f>SUM(I17:I18)</f>
        <v>0</v>
      </c>
      <c r="J16" s="172"/>
      <c r="K16" s="172">
        <f>SUM(K17:K18)</f>
        <v>0</v>
      </c>
      <c r="L16" s="172"/>
      <c r="M16" s="172">
        <f>SUM(M17:M18)</f>
        <v>0</v>
      </c>
      <c r="N16" s="172"/>
      <c r="O16" s="172">
        <f>SUM(O17:O18)</f>
        <v>0</v>
      </c>
      <c r="P16" s="172"/>
      <c r="Q16" s="172">
        <f>SUM(Q17:Q18)</f>
        <v>0</v>
      </c>
      <c r="R16" s="172"/>
      <c r="S16" s="172"/>
      <c r="T16" s="173"/>
      <c r="U16" s="167"/>
      <c r="V16" s="167">
        <f>SUM(V17:V18)</f>
        <v>0</v>
      </c>
      <c r="W16" s="167"/>
      <c r="X16" s="167"/>
      <c r="AG16" t="s">
        <v>124</v>
      </c>
    </row>
    <row r="17" spans="1:60" outlineLevel="1" x14ac:dyDescent="0.2">
      <c r="A17" s="174">
        <v>5</v>
      </c>
      <c r="B17" s="175" t="s">
        <v>430</v>
      </c>
      <c r="C17" s="184" t="s">
        <v>431</v>
      </c>
      <c r="D17" s="176" t="s">
        <v>419</v>
      </c>
      <c r="E17" s="177">
        <v>1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79"/>
      <c r="S17" s="179" t="s">
        <v>128</v>
      </c>
      <c r="T17" s="180" t="s">
        <v>221</v>
      </c>
      <c r="U17" s="156">
        <v>0</v>
      </c>
      <c r="V17" s="156">
        <f>ROUND(E17*U17,2)</f>
        <v>0</v>
      </c>
      <c r="W17" s="156"/>
      <c r="X17" s="156" t="s">
        <v>420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432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54"/>
      <c r="B18" s="155"/>
      <c r="C18" s="259" t="s">
        <v>433</v>
      </c>
      <c r="D18" s="260"/>
      <c r="E18" s="260"/>
      <c r="F18" s="260"/>
      <c r="G18" s="260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150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81" t="str">
        <f>C18</f>
        <v>Zaměření a vytýčení stávajících inženýrských sítí v místě stavby z hlediska jejich ochrany při provádění stavby.</v>
      </c>
      <c r="BB18" s="147"/>
      <c r="BC18" s="147"/>
      <c r="BD18" s="147"/>
      <c r="BE18" s="147"/>
      <c r="BF18" s="147"/>
      <c r="BG18" s="147"/>
      <c r="BH18" s="147"/>
    </row>
    <row r="19" spans="1:60" x14ac:dyDescent="0.2">
      <c r="A19" s="168" t="s">
        <v>123</v>
      </c>
      <c r="B19" s="169" t="s">
        <v>97</v>
      </c>
      <c r="C19" s="183" t="s">
        <v>30</v>
      </c>
      <c r="D19" s="170"/>
      <c r="E19" s="171"/>
      <c r="F19" s="172"/>
      <c r="G19" s="172">
        <f>SUMIF(AG20:AG21,"&lt;&gt;NOR",G20:G21)</f>
        <v>0</v>
      </c>
      <c r="H19" s="172"/>
      <c r="I19" s="172">
        <f>SUM(I20:I21)</f>
        <v>0</v>
      </c>
      <c r="J19" s="172"/>
      <c r="K19" s="172">
        <f>SUM(K20:K21)</f>
        <v>0</v>
      </c>
      <c r="L19" s="172"/>
      <c r="M19" s="172">
        <f>SUM(M20:M21)</f>
        <v>0</v>
      </c>
      <c r="N19" s="172"/>
      <c r="O19" s="172">
        <f>SUM(O20:O21)</f>
        <v>0</v>
      </c>
      <c r="P19" s="172"/>
      <c r="Q19" s="172">
        <f>SUM(Q20:Q21)</f>
        <v>0</v>
      </c>
      <c r="R19" s="172"/>
      <c r="S19" s="172"/>
      <c r="T19" s="173"/>
      <c r="U19" s="167"/>
      <c r="V19" s="167">
        <f>SUM(V20:V21)</f>
        <v>0</v>
      </c>
      <c r="W19" s="167"/>
      <c r="X19" s="167"/>
      <c r="AG19" t="s">
        <v>124</v>
      </c>
    </row>
    <row r="20" spans="1:60" outlineLevel="1" x14ac:dyDescent="0.2">
      <c r="A20" s="174">
        <v>6</v>
      </c>
      <c r="B20" s="175" t="s">
        <v>434</v>
      </c>
      <c r="C20" s="184" t="s">
        <v>435</v>
      </c>
      <c r="D20" s="176" t="s">
        <v>419</v>
      </c>
      <c r="E20" s="177">
        <v>1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 t="s">
        <v>128</v>
      </c>
      <c r="T20" s="180" t="s">
        <v>221</v>
      </c>
      <c r="U20" s="156">
        <v>0</v>
      </c>
      <c r="V20" s="156">
        <f>ROUND(E20*U20,2)</f>
        <v>0</v>
      </c>
      <c r="W20" s="156"/>
      <c r="X20" s="156" t="s">
        <v>420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421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54"/>
      <c r="B21" s="155"/>
      <c r="C21" s="259" t="s">
        <v>436</v>
      </c>
      <c r="D21" s="260"/>
      <c r="E21" s="260"/>
      <c r="F21" s="260"/>
      <c r="G21" s="260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150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81" t="str">
        <f>C21</f>
        <v>Náklady na provedení skutečného zaměření stavby v rozsahu nezbytném pro zápis změny do katastru nemovitostí.</v>
      </c>
      <c r="BB21" s="147"/>
      <c r="BC21" s="147"/>
      <c r="BD21" s="147"/>
      <c r="BE21" s="147"/>
      <c r="BF21" s="147"/>
      <c r="BG21" s="147"/>
      <c r="BH21" s="147"/>
    </row>
    <row r="22" spans="1:60" x14ac:dyDescent="0.2">
      <c r="A22" s="3"/>
      <c r="B22" s="4"/>
      <c r="C22" s="191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110</v>
      </c>
    </row>
    <row r="23" spans="1:60" x14ac:dyDescent="0.2">
      <c r="A23" s="150"/>
      <c r="B23" s="151" t="s">
        <v>31</v>
      </c>
      <c r="C23" s="192"/>
      <c r="D23" s="152"/>
      <c r="E23" s="153"/>
      <c r="F23" s="153"/>
      <c r="G23" s="182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284</v>
      </c>
    </row>
    <row r="24" spans="1:60" x14ac:dyDescent="0.2">
      <c r="A24" s="3"/>
      <c r="B24" s="4"/>
      <c r="C24" s="191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191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68" t="s">
        <v>285</v>
      </c>
      <c r="B26" s="268"/>
      <c r="C26" s="269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70"/>
      <c r="B27" s="271"/>
      <c r="C27" s="272"/>
      <c r="D27" s="271"/>
      <c r="E27" s="271"/>
      <c r="F27" s="271"/>
      <c r="G27" s="27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286</v>
      </c>
    </row>
    <row r="28" spans="1:60" x14ac:dyDescent="0.2">
      <c r="A28" s="274"/>
      <c r="B28" s="275"/>
      <c r="C28" s="276"/>
      <c r="D28" s="275"/>
      <c r="E28" s="275"/>
      <c r="F28" s="275"/>
      <c r="G28" s="27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74"/>
      <c r="B29" s="275"/>
      <c r="C29" s="276"/>
      <c r="D29" s="275"/>
      <c r="E29" s="275"/>
      <c r="F29" s="275"/>
      <c r="G29" s="27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74"/>
      <c r="B30" s="275"/>
      <c r="C30" s="276"/>
      <c r="D30" s="275"/>
      <c r="E30" s="275"/>
      <c r="F30" s="275"/>
      <c r="G30" s="27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78"/>
      <c r="B31" s="279"/>
      <c r="C31" s="280"/>
      <c r="D31" s="279"/>
      <c r="E31" s="279"/>
      <c r="F31" s="279"/>
      <c r="G31" s="28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191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193"/>
      <c r="D33" s="10"/>
      <c r="AG33" t="s">
        <v>287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27:G31"/>
    <mergeCell ref="C10:G10"/>
    <mergeCell ref="C14:G14"/>
    <mergeCell ref="C18:G18"/>
    <mergeCell ref="C21:G21"/>
    <mergeCell ref="A1:G1"/>
    <mergeCell ref="C2:G2"/>
    <mergeCell ref="C3:G3"/>
    <mergeCell ref="C4:G4"/>
    <mergeCell ref="A26:C2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336328295B7D489BC64F4128ED73C6" ma:contentTypeVersion="13" ma:contentTypeDescription="Vytvoří nový dokument" ma:contentTypeScope="" ma:versionID="c2f22d570c79bde67733dae1b812d65b">
  <xsd:schema xmlns:xsd="http://www.w3.org/2001/XMLSchema" xmlns:xs="http://www.w3.org/2001/XMLSchema" xmlns:p="http://schemas.microsoft.com/office/2006/metadata/properties" xmlns:ns2="1dc01b41-0dde-4ad7-a3e4-25d8d13c52a3" xmlns:ns3="8169e16b-8622-4bc4-880e-15e861c8520e" targetNamespace="http://schemas.microsoft.com/office/2006/metadata/properties" ma:root="true" ma:fieldsID="f89bf691063d067220599dd0a603011f" ns2:_="" ns3:_="">
    <xsd:import namespace="1dc01b41-0dde-4ad7-a3e4-25d8d13c52a3"/>
    <xsd:import namespace="8169e16b-8622-4bc4-880e-15e861c85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01b41-0dde-4ad7-a3e4-25d8d13c5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8cfb0cc3-f314-4302-93f2-a40a735074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9e16b-8622-4bc4-880e-15e861c8520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6cf4da8-7c86-4537-9e77-d5caf17e0b13}" ma:internalName="TaxCatchAll" ma:showField="CatchAllData" ma:web="8169e16b-8622-4bc4-880e-15e861c852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64D83D-3168-4686-AF6A-5A262B28F525}"/>
</file>

<file path=customXml/itemProps2.xml><?xml version="1.0" encoding="utf-8"?>
<ds:datastoreItem xmlns:ds="http://schemas.openxmlformats.org/officeDocument/2006/customXml" ds:itemID="{0BDF25E5-D66B-4173-BA73-4C1327A7775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22-003.10 A01 Pol</vt:lpstr>
      <vt:lpstr>22-003.10 E01 Pol</vt:lpstr>
      <vt:lpstr>22-003.10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'22-003.10 A01 Pol'!Názvy_tisku</vt:lpstr>
      <vt:lpstr>'22-003.10 E01 Pol'!Názvy_tisku</vt:lpstr>
      <vt:lpstr>'22-003.10 O01 Pol'!Názvy_tisku</vt:lpstr>
      <vt:lpstr>oadresa</vt:lpstr>
      <vt:lpstr>Stavba!Objednatel</vt:lpstr>
      <vt:lpstr>Stavba!Objekt</vt:lpstr>
      <vt:lpstr>'22-003.10 A01 Pol'!Oblast_tisku</vt:lpstr>
      <vt:lpstr>'22-003.10 E01 Pol'!Oblast_tisku</vt:lpstr>
      <vt:lpstr>'22-003.10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Kocab | EDRI</cp:lastModifiedBy>
  <cp:lastPrinted>2019-03-19T12:27:02Z</cp:lastPrinted>
  <dcterms:created xsi:type="dcterms:W3CDTF">2009-04-08T07:15:50Z</dcterms:created>
  <dcterms:modified xsi:type="dcterms:W3CDTF">2023-01-04T13:08:50Z</dcterms:modified>
</cp:coreProperties>
</file>